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460" windowWidth="26660" windowHeight="16400" tabRatio="222" activeTab="0"/>
  </bookViews>
  <sheets>
    <sheet name="Fe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<sst xmlns="http://schemas.openxmlformats.org/spreadsheetml/2006/main" count="22" uniqueCount="20">
  <si>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nm</t>
  </si>
  <si>
    <t>Line</t>
  </si>
  <si>
    <t>p</t>
  </si>
  <si>
    <t>Intensity</t>
  </si>
  <si>
    <t>Normalized Intensity</t>
  </si>
  <si>
    <t>h</t>
  </si>
  <si>
    <t>k</t>
  </si>
  <si>
    <t>l</t>
  </si>
  <si>
    <r>
      <t>Cu K</t>
    </r>
    <r>
      <rPr>
        <sz val="10"/>
        <rFont val="Symbol"/>
        <family val="0"/>
      </rPr>
      <t>a</t>
    </r>
    <r>
      <rPr>
        <sz val="10"/>
        <rFont val="Verdana"/>
        <family val="0"/>
      </rPr>
      <t xml:space="preserve"> radiation =</t>
    </r>
  </si>
  <si>
    <r>
      <t>q</t>
    </r>
    <r>
      <rPr>
        <sz val="12"/>
        <rFont val="Verdana"/>
        <family val="0"/>
      </rPr>
      <t xml:space="preserve"> (rad)</t>
    </r>
  </si>
  <si>
    <r>
      <t>q</t>
    </r>
    <r>
      <rPr>
        <sz val="12"/>
        <rFont val="Verdana"/>
        <family val="0"/>
      </rPr>
      <t xml:space="preserve"> (deg)</t>
    </r>
  </si>
  <si>
    <r>
      <t>F</t>
    </r>
    <r>
      <rPr>
        <vertAlign val="superscript"/>
        <sz val="12"/>
        <rFont val="Verdana"/>
        <family val="0"/>
      </rPr>
      <t>2</t>
    </r>
  </si>
  <si>
    <r>
      <t>(1 + cos</t>
    </r>
    <r>
      <rPr>
        <vertAlign val="superscript"/>
        <sz val="12"/>
        <rFont val="Verdana"/>
        <family val="0"/>
      </rPr>
      <t>2</t>
    </r>
    <r>
      <rPr>
        <sz val="12"/>
        <rFont val="Verdana"/>
        <family val="0"/>
      </rPr>
      <t>2</t>
    </r>
    <r>
      <rPr>
        <sz val="12"/>
        <rFont val="Symbol"/>
        <family val="0"/>
      </rPr>
      <t>q</t>
    </r>
    <r>
      <rPr>
        <sz val="12"/>
        <rFont val="Verdana"/>
        <family val="0"/>
      </rPr>
      <t>)/(sin</t>
    </r>
    <r>
      <rPr>
        <vertAlign val="superscript"/>
        <sz val="12"/>
        <rFont val="Verdana"/>
        <family val="0"/>
      </rPr>
      <t>2</t>
    </r>
    <r>
      <rPr>
        <sz val="12"/>
        <rFont val="Symbol"/>
        <family val="0"/>
      </rPr>
      <t>q</t>
    </r>
    <r>
      <rPr>
        <sz val="12"/>
        <rFont val="Verdana"/>
        <family val="0"/>
      </rPr>
      <t xml:space="preserve"> cos</t>
    </r>
    <r>
      <rPr>
        <sz val="12"/>
        <rFont val="Symbol"/>
        <family val="0"/>
      </rPr>
      <t>q</t>
    </r>
    <r>
      <rPr>
        <sz val="12"/>
        <rFont val="Verdana"/>
        <family val="0"/>
      </rPr>
      <t>)</t>
    </r>
  </si>
  <si>
    <t>Lattice parameter =</t>
  </si>
  <si>
    <r>
      <t>2</t>
    </r>
    <r>
      <rPr>
        <sz val="12"/>
        <rFont val="Symbol"/>
        <family val="0"/>
      </rPr>
      <t>q</t>
    </r>
    <r>
      <rPr>
        <sz val="12"/>
        <rFont val="Verdana"/>
        <family val="0"/>
      </rPr>
      <t xml:space="preserve"> (deg)</t>
    </r>
  </si>
  <si>
    <r>
      <t>h</t>
    </r>
    <r>
      <rPr>
        <vertAlign val="superscript"/>
        <sz val="12"/>
        <rFont val="Verdana"/>
        <family val="0"/>
      </rPr>
      <t>2</t>
    </r>
    <r>
      <rPr>
        <sz val="12"/>
        <rFont val="Verdana"/>
        <family val="0"/>
      </rPr>
      <t xml:space="preserve"> + </t>
    </r>
    <r>
      <rPr>
        <i/>
        <sz val="12"/>
        <rFont val="Verdana"/>
        <family val="0"/>
      </rPr>
      <t>k</t>
    </r>
    <r>
      <rPr>
        <vertAlign val="superscript"/>
        <sz val="12"/>
        <rFont val="Verdana"/>
        <family val="0"/>
      </rPr>
      <t>2</t>
    </r>
    <r>
      <rPr>
        <sz val="12"/>
        <rFont val="Verdana"/>
        <family val="0"/>
      </rPr>
      <t xml:space="preserve"> + </t>
    </r>
    <r>
      <rPr>
        <i/>
        <sz val="12"/>
        <rFont val="Verdana"/>
        <family val="0"/>
      </rPr>
      <t>l</t>
    </r>
    <r>
      <rPr>
        <vertAlign val="superscript"/>
        <sz val="12"/>
        <rFont val="Verdana"/>
        <family val="0"/>
      </rPr>
      <t>2</t>
    </r>
  </si>
  <si>
    <t>Theoretical X-Ray Diffraction Pattern for Iron</t>
  </si>
  <si>
    <r>
      <t>f</t>
    </r>
    <r>
      <rPr>
        <i/>
        <vertAlign val="subscript"/>
        <sz val="12"/>
        <rFont val="Verdana"/>
        <family val="0"/>
      </rPr>
      <t>Fe</t>
    </r>
  </si>
  <si>
    <r>
      <t xml:space="preserve">sin </t>
    </r>
    <r>
      <rPr>
        <sz val="12"/>
        <rFont val="Symbol"/>
        <family val="0"/>
      </rPr>
      <t>q</t>
    </r>
  </si>
  <si>
    <r>
      <t xml:space="preserve">sin </t>
    </r>
    <r>
      <rPr>
        <sz val="12"/>
        <rFont val="Symbol"/>
        <family val="0"/>
      </rPr>
      <t>q</t>
    </r>
    <r>
      <rPr>
        <sz val="12"/>
        <rFont val="Verdana"/>
        <family val="0"/>
      </rPr>
      <t>/</t>
    </r>
    <r>
      <rPr>
        <sz val="12"/>
        <rFont val="Symbol"/>
        <family val="0"/>
      </rPr>
      <t>l</t>
    </r>
    <r>
      <rPr>
        <sz val="12"/>
        <rFont val="Verdana"/>
        <family val="0"/>
      </rPr>
      <t xml:space="preserve"> (A</t>
    </r>
    <r>
      <rPr>
        <vertAlign val="superscript"/>
        <sz val="12"/>
        <rFont val="Verdana"/>
        <family val="0"/>
      </rPr>
      <t>-1</t>
    </r>
    <r>
      <rPr>
        <sz val="12"/>
        <rFont val="Verdana"/>
        <family val="0"/>
      </rPr>
      <t>)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</si>
</sst>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4"/>
      <name val="Verdana"/>
      <family val="0"/>
    </font>
    <font>
      <sz val="10"/>
      <name val="Symbol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2"/>
      <name val="Verdana"/>
      <family val="0"/>
    </font>
    <font>
      <i/>
      <sz val="12"/>
      <name val="Verdana"/>
      <family val="0"/>
    </font>
    <font>
      <vertAlign val="superscript"/>
      <sz val="12"/>
      <name val="Verdana"/>
      <family val="0"/>
    </font>
    <font>
      <sz val="12"/>
      <name val="Symbol"/>
      <family val="0"/>
    </font>
    <font>
      <i/>
      <vertAlign val="subscript"/>
      <sz val="12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Verdana"/>
      <family val="0"/>
    </font>
    <font>
      <sz val="12"/>
      <color indexed="8"/>
      <name val="Helvetica Neue"/>
      <family val="0"/>
    </font>
    <font>
      <sz val="12"/>
      <color indexed="8"/>
      <name val="Verdana"/>
      <family val="0"/>
    </font>
    <font>
      <sz val="12"/>
      <color indexed="8"/>
      <name val="Symbol"/>
      <family val="0"/>
    </font>
    <font>
      <sz val="12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0" fillId="0" borderId="0" xfId="0" applyNumberFormat="1" applyAlignment="1">
      <alignment/>
    </xf>
    <xf numFmtId="0" fontId="8" fillId="0" borderId="0" xfId="0" applyFont="1" applyAlignment="1">
      <alignment horizontal="left"/>
    </xf>
    <xf numFmtId="0" fontId="1" fillId="0" borderId="0" xfId="0" applyFont="1" applyAlignment="1">
      <alignment/>
    </xf>
    <xf numFmtId="0" fontId="8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"/>
          <c:y val="0.02575"/>
          <c:w val="0.91375"/>
          <c:h val="0.870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'Fe'!$A$11:$A$14</c:f>
              <c:numCache/>
            </c:numRef>
          </c:xVal>
          <c:yVal>
            <c:numRef>
              <c:f>'Fe'!$D$11:$D$14</c:f>
              <c:numCache/>
            </c:numRef>
          </c:yVal>
          <c:smooth val="0"/>
        </c:ser>
        <c:axId val="13728748"/>
        <c:axId val="56449869"/>
      </c:scatterChart>
      <c:valAx>
        <c:axId val="13728748"/>
        <c:scaling>
          <c:orientation val="minMax"/>
          <c:max val="90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2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q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6449869"/>
        <c:crosses val="autoZero"/>
        <c:crossBetween val="midCat"/>
        <c:dispUnits/>
      </c:valAx>
      <c:valAx>
        <c:axId val="5644986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Relative Intensity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372874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914400</xdr:colOff>
      <xdr:row>9</xdr:row>
      <xdr:rowOff>9525</xdr:rowOff>
    </xdr:from>
    <xdr:to>
      <xdr:col>12</xdr:col>
      <xdr:colOff>228600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3324225" y="1809750"/>
        <a:ext cx="59721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zoomScale="125" zoomScaleNormal="125" zoomScalePageLayoutView="0" workbookViewId="0" topLeftCell="A1">
      <selection activeCell="N25" sqref="N25"/>
    </sheetView>
  </sheetViews>
  <sheetFormatPr defaultColWidth="11.00390625" defaultRowHeight="12.75"/>
  <cols>
    <col min="1" max="1" width="9.50390625" style="0" customWidth="1"/>
    <col min="2" max="2" width="7.375" style="0" customWidth="1"/>
    <col min="3" max="3" width="7.625" style="0" customWidth="1"/>
    <col min="4" max="4" width="7.125" style="0" customWidth="1"/>
    <col min="5" max="5" width="14.50390625" style="0" customWidth="1"/>
    <col min="6" max="6" width="7.50390625" style="0" customWidth="1"/>
    <col min="7" max="7" width="8.625" style="0" customWidth="1"/>
    <col min="8" max="8" width="9.50390625" style="0" customWidth="1"/>
    <col min="9" max="9" width="10.125" style="0" customWidth="1"/>
    <col min="10" max="10" width="12.875" style="0" customWidth="1"/>
    <col min="11" max="11" width="12.375" style="0" customWidth="1"/>
    <col min="12" max="12" width="11.875" style="0" customWidth="1"/>
    <col min="13" max="13" width="6.625" style="0" customWidth="1"/>
    <col min="14" max="14" width="28.125" style="0" customWidth="1"/>
    <col min="15" max="15" width="12.375" style="0" bestFit="1" customWidth="1"/>
    <col min="16" max="16" width="20.875" style="0" customWidth="1"/>
  </cols>
  <sheetData>
    <row r="1" ht="18">
      <c r="A1" s="2" t="s">
        <v>16</v>
      </c>
    </row>
    <row r="2" spans="1:4" ht="12.75">
      <c r="A2" s="3" t="s">
        <v>8</v>
      </c>
      <c r="C2">
        <v>0.1542</v>
      </c>
      <c r="D2" t="s">
        <v>0</v>
      </c>
    </row>
    <row r="3" spans="1:4" ht="12.75">
      <c r="A3" t="s">
        <v>13</v>
      </c>
      <c r="C3">
        <v>0.286</v>
      </c>
      <c r="D3" t="s">
        <v>0</v>
      </c>
    </row>
    <row r="4" ht="12.75">
      <c r="A4" s="1"/>
    </row>
    <row r="5" spans="1:15" ht="34.5" customHeight="1">
      <c r="A5" s="5" t="s">
        <v>1</v>
      </c>
      <c r="B5" s="6" t="s">
        <v>5</v>
      </c>
      <c r="C5" s="6" t="s">
        <v>6</v>
      </c>
      <c r="D5" s="6" t="s">
        <v>7</v>
      </c>
      <c r="E5" s="6" t="s">
        <v>15</v>
      </c>
      <c r="F5" s="5" t="s">
        <v>18</v>
      </c>
      <c r="G5" s="7" t="s">
        <v>9</v>
      </c>
      <c r="H5" s="7" t="s">
        <v>10</v>
      </c>
      <c r="I5" s="5" t="s">
        <v>14</v>
      </c>
      <c r="J5" s="11" t="s">
        <v>19</v>
      </c>
      <c r="K5" s="6" t="s">
        <v>17</v>
      </c>
      <c r="L5" s="6" t="s">
        <v>11</v>
      </c>
      <c r="M5" s="6" t="s">
        <v>2</v>
      </c>
      <c r="N5" s="5" t="s">
        <v>12</v>
      </c>
      <c r="O5" s="5" t="s">
        <v>3</v>
      </c>
    </row>
    <row r="6" spans="1:16" ht="12.75">
      <c r="A6">
        <v>1</v>
      </c>
      <c r="B6">
        <v>1</v>
      </c>
      <c r="C6">
        <v>1</v>
      </c>
      <c r="D6">
        <v>0</v>
      </c>
      <c r="E6">
        <f>B6^2+C6^2+D6^2</f>
        <v>2</v>
      </c>
      <c r="F6" s="4">
        <f>SQRT(($C$2^2/(4*$C$3^2))*E6)</f>
        <v>0.38124428552085887</v>
      </c>
      <c r="G6" s="4">
        <f>ASIN(F6)</f>
        <v>0.3911418619701197</v>
      </c>
      <c r="H6" s="4">
        <f>G6*180/PI()</f>
        <v>22.410777881776458</v>
      </c>
      <c r="I6" s="4">
        <f>H6*2</f>
        <v>44.821555763552915</v>
      </c>
      <c r="J6" s="4">
        <f>F6/($C$2*10)</f>
        <v>0.24724013328200964</v>
      </c>
      <c r="K6" s="4">
        <f>26-41.78214*J6^2*(2.544*EXP(-64.424*J6^2)+2.343*EXP(-14.88*J6^2)+1.759*EXP(-2.854*J6^2)+0.506*EXP(-0.35*J6^2))</f>
        <v>18.425274708193424</v>
      </c>
      <c r="L6" s="4">
        <f>4*K6^2</f>
        <v>1357.962992289569</v>
      </c>
      <c r="M6" s="8">
        <v>12</v>
      </c>
      <c r="N6" s="4">
        <f>(1+(COS(2*G6)^2))/((SIN(G6))^2*COS(G6))</f>
        <v>11.186403922205939</v>
      </c>
      <c r="O6" s="4">
        <f>L6*M6*N6</f>
        <v>182288.67051790256</v>
      </c>
      <c r="P6" s="4"/>
    </row>
    <row r="7" spans="1:16" ht="12.75">
      <c r="A7">
        <v>2</v>
      </c>
      <c r="B7">
        <v>2</v>
      </c>
      <c r="C7">
        <v>0</v>
      </c>
      <c r="D7">
        <v>0</v>
      </c>
      <c r="E7">
        <f>B7^2+C7^2+D7^2</f>
        <v>4</v>
      </c>
      <c r="F7" s="4">
        <f>SQRT(($C$2^2/(4*$C$3^2))*E7)</f>
        <v>0.5391608391608392</v>
      </c>
      <c r="G7" s="4">
        <f>ASIN(F7)</f>
        <v>0.5694404031838534</v>
      </c>
      <c r="H7" s="4">
        <f>G7*180/PI()</f>
        <v>32.62653178666277</v>
      </c>
      <c r="I7" s="4">
        <f>H7*2</f>
        <v>65.25306357332553</v>
      </c>
      <c r="J7" s="4">
        <f>F7/($C$2*10)</f>
        <v>0.3496503496503497</v>
      </c>
      <c r="K7" s="4">
        <f>26-41.78214*J7^2*(2.544*EXP(-64.424*J7^2)+2.343*EXP(-14.88*J7^2)+1.759*EXP(-2.854*J7^2)+0.506*EXP(-0.35*J7^2))</f>
        <v>15.239263559672528</v>
      </c>
      <c r="L7" s="4">
        <f>4*K7^2</f>
        <v>928.9406153646521</v>
      </c>
      <c r="M7" s="8">
        <v>6</v>
      </c>
      <c r="N7" s="4">
        <f>(1+(COS(2*G7)^2))/((SIN(G7))^2*COS(G7))</f>
        <v>4.800334072035983</v>
      </c>
      <c r="O7" s="4">
        <f>L7*M7*N7</f>
        <v>26755.35172099807</v>
      </c>
      <c r="P7" s="4"/>
    </row>
    <row r="8" spans="1:16" ht="12.75">
      <c r="A8">
        <v>3</v>
      </c>
      <c r="B8">
        <v>2</v>
      </c>
      <c r="C8">
        <v>1</v>
      </c>
      <c r="D8">
        <v>1</v>
      </c>
      <c r="E8">
        <f>B8^2+C8^2+D8^2</f>
        <v>6</v>
      </c>
      <c r="F8" s="4">
        <f>SQRT(($C$2^2/(4*$C$3^2))*E8)</f>
        <v>0.6603344726174233</v>
      </c>
      <c r="G8" s="4">
        <f>ASIN(F8)</f>
        <v>0.7212640601959026</v>
      </c>
      <c r="H8" s="4">
        <f>G8*180/PI()</f>
        <v>41.32538656369498</v>
      </c>
      <c r="I8" s="4">
        <f>H8*2</f>
        <v>82.65077312738995</v>
      </c>
      <c r="J8" s="4">
        <f>F8/($C$2*10)</f>
        <v>0.42823247251454166</v>
      </c>
      <c r="K8" s="4">
        <f>26-41.78214*J8^2*(2.544*EXP(-64.424*J8^2)+2.343*EXP(-14.88*J8^2)+1.759*EXP(-2.854*J8^2)+0.506*EXP(-0.35*J8^2))</f>
        <v>13.205754136784117</v>
      </c>
      <c r="L8" s="4">
        <f>4*K8^2</f>
        <v>697.5677692847632</v>
      </c>
      <c r="M8" s="8">
        <v>24</v>
      </c>
      <c r="N8" s="4">
        <f>(1+(COS(2*G8)^2))/((SIN(G8))^2*COS(G8))</f>
        <v>3.103825158935276</v>
      </c>
      <c r="O8" s="4">
        <f>L8*M8*N8</f>
        <v>51963.08141684176</v>
      </c>
      <c r="P8" s="4"/>
    </row>
    <row r="10" spans="1:3" ht="15.75">
      <c r="A10" s="5" t="s">
        <v>14</v>
      </c>
      <c r="C10" s="9" t="s">
        <v>4</v>
      </c>
    </row>
    <row r="11" spans="1:4" ht="12.75">
      <c r="A11" s="4">
        <f>I6</f>
        <v>44.821555763552915</v>
      </c>
      <c r="D11" s="10">
        <f>(O6/$O$6)*100</f>
        <v>100</v>
      </c>
    </row>
    <row r="12" spans="1:4" ht="12.75">
      <c r="A12" s="4">
        <f>I7</f>
        <v>65.25306357332553</v>
      </c>
      <c r="D12" s="10">
        <f>(O7/$O$6)*100</f>
        <v>14.67746275453275</v>
      </c>
    </row>
    <row r="13" spans="1:4" ht="12.75">
      <c r="A13" s="4">
        <f>I8</f>
        <v>82.65077312738995</v>
      </c>
      <c r="D13" s="10">
        <f>(O8/$O$6)*100</f>
        <v>28.505930329739538</v>
      </c>
    </row>
    <row r="14" spans="1:4" ht="12.75">
      <c r="A14" s="4"/>
      <c r="D14" s="10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Nevada, Reno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Olivia Graeve</dc:creator>
  <cp:keywords/>
  <dc:description/>
  <cp:lastModifiedBy>Olivia Graeve</cp:lastModifiedBy>
  <dcterms:created xsi:type="dcterms:W3CDTF">2003-03-27T16:47:12Z</dcterms:created>
  <dcterms:modified xsi:type="dcterms:W3CDTF">2020-10-13T13:52:46Z</dcterms:modified>
  <cp:category/>
  <cp:version/>
  <cp:contentType/>
  <cp:contentStatus/>
</cp:coreProperties>
</file>