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3760" yWindow="0" windowWidth="27440" windowHeight="23480" tabRatio="222" activeTab="0"/>
  </bookViews>
  <sheets>
    <sheet name="NaCl" sheetId="1" r:id="rId1"/>
  </sheets>
  <definedNames/>
  <calcPr fullCalcOnLoad="1"/>
</workbook>
</file>

<file path=xl/sharedStrings.xml><?xml version="1.0" encoding="utf-8"?>
<sst xmlns="http://schemas.openxmlformats.org/spreadsheetml/2006/main" count="86" uniqueCount="20">
  <si>
    <t>nm</t>
  </si>
  <si>
    <t>Line</t>
  </si>
  <si>
    <t>h</t>
  </si>
  <si>
    <t>k</t>
  </si>
  <si>
    <t>l</t>
  </si>
  <si>
    <r>
      <t>sin</t>
    </r>
    <r>
      <rPr>
        <sz val="12"/>
        <rFont val="Symbol"/>
        <family val="0"/>
      </rPr>
      <t>q</t>
    </r>
  </si>
  <si>
    <t>Theoretical X-Ray Diffraction Pattern for Hexagonal Structure</t>
  </si>
  <si>
    <r>
      <rPr>
        <sz val="12"/>
        <rFont val="Symbol"/>
        <family val="0"/>
      </rPr>
      <t>l</t>
    </r>
    <r>
      <rPr>
        <sz val="12"/>
        <rFont val="Arial"/>
        <family val="0"/>
      </rPr>
      <t xml:space="preserve"> =</t>
    </r>
  </si>
  <si>
    <t>a =</t>
  </si>
  <si>
    <t>c =</t>
  </si>
  <si>
    <r>
      <t>1/d</t>
    </r>
    <r>
      <rPr>
        <vertAlign val="superscript"/>
        <sz val="12"/>
        <rFont val="Arial"/>
        <family val="0"/>
      </rPr>
      <t>2</t>
    </r>
  </si>
  <si>
    <t>d (nm)</t>
  </si>
  <si>
    <t>for c/a = 0.8</t>
  </si>
  <si>
    <t>for c/a = 0.9</t>
  </si>
  <si>
    <t>for c/a = 1.0</t>
  </si>
  <si>
    <t>for c/a = 1.1</t>
  </si>
  <si>
    <t>for c/a = 1.2</t>
  </si>
  <si>
    <r>
      <rPr>
        <sz val="12"/>
        <rFont val="Symbol"/>
        <family val="0"/>
      </rPr>
      <t>q</t>
    </r>
    <r>
      <rPr>
        <sz val="12"/>
        <rFont val="Arial"/>
        <family val="0"/>
      </rPr>
      <t xml:space="preserve"> (rad)</t>
    </r>
  </si>
  <si>
    <r>
      <rPr>
        <sz val="12"/>
        <rFont val="Symbol"/>
        <family val="0"/>
      </rPr>
      <t>q</t>
    </r>
    <r>
      <rPr>
        <sz val="12"/>
        <rFont val="Arial"/>
        <family val="0"/>
      </rPr>
      <t xml:space="preserve"> (deg)</t>
    </r>
  </si>
  <si>
    <r>
      <t>2</t>
    </r>
    <r>
      <rPr>
        <sz val="12"/>
        <rFont val="Symbol"/>
        <family val="0"/>
      </rPr>
      <t>q</t>
    </r>
    <r>
      <rPr>
        <sz val="12"/>
        <rFont val="Arial"/>
        <family val="0"/>
      </rPr>
      <t xml:space="preserve"> (deg)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</si>
</sst>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4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4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2"/>
      <name val="Symbol"/>
      <family val="0"/>
    </font>
    <font>
      <sz val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Arial"/>
      <family val="0"/>
    </font>
    <font>
      <vertAlign val="superscript"/>
      <sz val="12"/>
      <name val="Arial"/>
      <family val="0"/>
    </font>
    <font>
      <sz val="10"/>
      <name val="Arial"/>
      <family val="0"/>
    </font>
    <font>
      <i/>
      <sz val="12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164" fontId="28" fillId="0" borderId="0" xfId="0" applyNumberFormat="1" applyFont="1" applyAlignment="1">
      <alignment/>
    </xf>
    <xf numFmtId="2" fontId="28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tabSelected="1" workbookViewId="0" topLeftCell="A1">
      <selection activeCell="A2" sqref="A2:J80"/>
    </sheetView>
  </sheetViews>
  <sheetFormatPr defaultColWidth="11.00390625" defaultRowHeight="12.75"/>
  <cols>
    <col min="1" max="1" width="9.625" style="0" customWidth="1"/>
    <col min="2" max="2" width="7.25390625" style="0" customWidth="1"/>
    <col min="3" max="3" width="7.75390625" style="0" customWidth="1"/>
    <col min="4" max="4" width="7.125" style="0" customWidth="1"/>
    <col min="5" max="5" width="9.75390625" style="0" customWidth="1"/>
    <col min="6" max="6" width="8.75390625" style="0" customWidth="1"/>
    <col min="7" max="7" width="7.625" style="0" customWidth="1"/>
    <col min="8" max="8" width="7.125" style="0" customWidth="1"/>
    <col min="9" max="9" width="8.00390625" style="0" customWidth="1"/>
    <col min="10" max="10" width="9.25390625" style="0" customWidth="1"/>
    <col min="11" max="11" width="20.875" style="0" customWidth="1"/>
  </cols>
  <sheetData>
    <row r="1" ht="18">
      <c r="A1" s="1" t="s">
        <v>6</v>
      </c>
    </row>
    <row r="2" spans="1:10" ht="16.5" customHeight="1">
      <c r="A2" s="5"/>
      <c r="B2" s="3" t="s">
        <v>7</v>
      </c>
      <c r="C2" s="6">
        <v>0.1542</v>
      </c>
      <c r="D2" s="6" t="s">
        <v>0</v>
      </c>
      <c r="E2" s="6"/>
      <c r="F2" s="6"/>
      <c r="G2" s="6"/>
      <c r="H2" s="6"/>
      <c r="I2" s="6"/>
      <c r="J2" s="6"/>
    </row>
    <row r="3" spans="1:10" ht="16.5" customHeight="1">
      <c r="A3" s="5"/>
      <c r="B3" s="6" t="s">
        <v>8</v>
      </c>
      <c r="C3" s="6">
        <v>0.25</v>
      </c>
      <c r="D3" s="6" t="s">
        <v>0</v>
      </c>
      <c r="E3" s="6"/>
      <c r="F3" s="6"/>
      <c r="G3" s="6"/>
      <c r="H3" s="6"/>
      <c r="I3" s="6"/>
      <c r="J3" s="6"/>
    </row>
    <row r="4" spans="1:10" ht="16.5" customHeight="1">
      <c r="A4" s="6"/>
      <c r="B4" s="6" t="s">
        <v>9</v>
      </c>
      <c r="C4" s="6">
        <v>0.2</v>
      </c>
      <c r="D4" s="6" t="s">
        <v>0</v>
      </c>
      <c r="E4" s="6" t="s">
        <v>12</v>
      </c>
      <c r="F4" s="6"/>
      <c r="G4" s="6"/>
      <c r="H4" s="6"/>
      <c r="I4" s="6"/>
      <c r="J4" s="6"/>
    </row>
    <row r="5" spans="1:10" ht="16.5" customHeight="1">
      <c r="A5" s="7"/>
      <c r="B5" s="6"/>
      <c r="C5" s="6"/>
      <c r="D5" s="6"/>
      <c r="E5" s="6"/>
      <c r="F5" s="6"/>
      <c r="G5" s="6"/>
      <c r="H5" s="6"/>
      <c r="I5" s="6"/>
      <c r="J5" s="6"/>
    </row>
    <row r="6" spans="1:10" ht="16.5" customHeight="1">
      <c r="A6" s="4" t="s">
        <v>1</v>
      </c>
      <c r="B6" s="8" t="s">
        <v>2</v>
      </c>
      <c r="C6" s="8" t="s">
        <v>3</v>
      </c>
      <c r="D6" s="8" t="s">
        <v>4</v>
      </c>
      <c r="E6" s="4" t="s">
        <v>10</v>
      </c>
      <c r="F6" s="4" t="s">
        <v>11</v>
      </c>
      <c r="G6" s="4" t="s">
        <v>5</v>
      </c>
      <c r="H6" s="4" t="s">
        <v>17</v>
      </c>
      <c r="I6" s="4" t="s">
        <v>18</v>
      </c>
      <c r="J6" s="4" t="s">
        <v>19</v>
      </c>
    </row>
    <row r="7" spans="1:11" ht="16.5" customHeight="1">
      <c r="A7" s="6">
        <v>1</v>
      </c>
      <c r="B7" s="6">
        <v>0</v>
      </c>
      <c r="C7" s="6">
        <v>0</v>
      </c>
      <c r="D7" s="6">
        <v>1</v>
      </c>
      <c r="E7" s="10">
        <f>(4/3)*((B7^2+B7*C7+C7^2)/($C$3^2))+(D7^2/$C$4^2)</f>
        <v>24.999999999999996</v>
      </c>
      <c r="F7" s="10">
        <f>SQRT(1/E7)</f>
        <v>0.2</v>
      </c>
      <c r="G7" s="9">
        <f>$C$2/(2*F7)</f>
        <v>0.3855</v>
      </c>
      <c r="H7" s="9">
        <f aca="true" t="shared" si="0" ref="H7:H16">ASIN(G7)</f>
        <v>0.39574964459026707</v>
      </c>
      <c r="I7" s="9">
        <f aca="true" t="shared" si="1" ref="I7:I16">H7*180/PI()</f>
        <v>22.674784378824636</v>
      </c>
      <c r="J7" s="9">
        <f aca="true" t="shared" si="2" ref="J7:J16">I7*2</f>
        <v>45.34956875764927</v>
      </c>
      <c r="K7" s="2"/>
    </row>
    <row r="8" spans="1:11" ht="16.5" customHeight="1">
      <c r="A8" s="6">
        <v>2</v>
      </c>
      <c r="B8" s="6">
        <v>1</v>
      </c>
      <c r="C8" s="6">
        <v>0</v>
      </c>
      <c r="D8" s="6">
        <v>0</v>
      </c>
      <c r="E8" s="10">
        <f aca="true" t="shared" si="3" ref="E8:E16">(4/3)*((B8^2+B8*C8+C8^2)/($C$3^2))+(D8^2/$C$4^2)</f>
        <v>21.333333333333332</v>
      </c>
      <c r="F8" s="10">
        <f aca="true" t="shared" si="4" ref="F8:F16">SQRT(1/E8)</f>
        <v>0.21650635094610965</v>
      </c>
      <c r="G8" s="9">
        <f aca="true" t="shared" si="5" ref="G8:G16">$C$2/(2*F8)</f>
        <v>0.3561096460361612</v>
      </c>
      <c r="H8" s="9">
        <f t="shared" si="0"/>
        <v>0.3641012920996127</v>
      </c>
      <c r="I8" s="9">
        <f t="shared" si="1"/>
        <v>20.861467352567793</v>
      </c>
      <c r="J8" s="9">
        <f t="shared" si="2"/>
        <v>41.722934705135586</v>
      </c>
      <c r="K8" s="2"/>
    </row>
    <row r="9" spans="1:11" ht="16.5" customHeight="1">
      <c r="A9" s="6">
        <v>3</v>
      </c>
      <c r="B9" s="6">
        <v>0</v>
      </c>
      <c r="C9" s="6">
        <v>0</v>
      </c>
      <c r="D9" s="6">
        <v>2</v>
      </c>
      <c r="E9" s="10">
        <f t="shared" si="3"/>
        <v>99.99999999999999</v>
      </c>
      <c r="F9" s="10">
        <f t="shared" si="4"/>
        <v>0.1</v>
      </c>
      <c r="G9" s="9">
        <f t="shared" si="5"/>
        <v>0.771</v>
      </c>
      <c r="H9" s="9">
        <f t="shared" si="0"/>
        <v>0.8804099276419141</v>
      </c>
      <c r="I9" s="9">
        <f t="shared" si="1"/>
        <v>50.44377309529987</v>
      </c>
      <c r="J9" s="9">
        <f t="shared" si="2"/>
        <v>100.88754619059974</v>
      </c>
      <c r="K9" s="2"/>
    </row>
    <row r="10" spans="1:11" ht="16.5" customHeight="1">
      <c r="A10" s="6">
        <v>4</v>
      </c>
      <c r="B10" s="6">
        <v>1</v>
      </c>
      <c r="C10" s="6">
        <v>0</v>
      </c>
      <c r="D10" s="6">
        <v>1</v>
      </c>
      <c r="E10" s="10">
        <f t="shared" si="3"/>
        <v>46.33333333333333</v>
      </c>
      <c r="F10" s="10">
        <f t="shared" si="4"/>
        <v>0.14691063206231753</v>
      </c>
      <c r="G10" s="9">
        <f t="shared" si="5"/>
        <v>0.524808850916217</v>
      </c>
      <c r="H10" s="9">
        <f t="shared" si="0"/>
        <v>0.5524905386090355</v>
      </c>
      <c r="I10" s="9">
        <f t="shared" si="1"/>
        <v>31.655376083207397</v>
      </c>
      <c r="J10" s="9">
        <f t="shared" si="2"/>
        <v>63.310752166414794</v>
      </c>
      <c r="K10" s="2"/>
    </row>
    <row r="11" spans="1:10" ht="16.5" customHeight="1">
      <c r="A11" s="6">
        <v>5</v>
      </c>
      <c r="B11" s="6">
        <v>1</v>
      </c>
      <c r="C11" s="6">
        <v>0</v>
      </c>
      <c r="D11" s="6">
        <v>2</v>
      </c>
      <c r="E11" s="10">
        <f t="shared" si="3"/>
        <v>121.33333333333331</v>
      </c>
      <c r="F11" s="10">
        <f t="shared" si="4"/>
        <v>0.09078412990032038</v>
      </c>
      <c r="G11" s="9">
        <f t="shared" si="5"/>
        <v>0.8492673783915168</v>
      </c>
      <c r="H11" s="9">
        <f t="shared" si="0"/>
        <v>1.0145961030261663</v>
      </c>
      <c r="I11" s="9">
        <f t="shared" si="1"/>
        <v>58.13207461381978</v>
      </c>
      <c r="J11" s="9">
        <f t="shared" si="2"/>
        <v>116.26414922763956</v>
      </c>
    </row>
    <row r="12" spans="1:10" ht="16.5" customHeight="1">
      <c r="A12" s="6">
        <v>6</v>
      </c>
      <c r="B12" s="6">
        <v>-2</v>
      </c>
      <c r="C12" s="6">
        <v>1</v>
      </c>
      <c r="D12" s="6">
        <v>0</v>
      </c>
      <c r="E12" s="10">
        <f t="shared" si="3"/>
        <v>64</v>
      </c>
      <c r="F12" s="10">
        <f t="shared" si="4"/>
        <v>0.125</v>
      </c>
      <c r="G12" s="9">
        <f t="shared" si="5"/>
        <v>0.6168</v>
      </c>
      <c r="H12" s="9">
        <f t="shared" si="0"/>
        <v>0.6646707411894703</v>
      </c>
      <c r="I12" s="9">
        <f t="shared" si="1"/>
        <v>38.0828282359889</v>
      </c>
      <c r="J12" s="9">
        <f t="shared" si="2"/>
        <v>76.1656564719778</v>
      </c>
    </row>
    <row r="13" spans="1:10" ht="16.5" customHeight="1">
      <c r="A13" s="6">
        <v>7</v>
      </c>
      <c r="B13" s="6">
        <v>1</v>
      </c>
      <c r="C13" s="6">
        <v>1</v>
      </c>
      <c r="D13" s="6">
        <v>1</v>
      </c>
      <c r="E13" s="10">
        <f t="shared" si="3"/>
        <v>89</v>
      </c>
      <c r="F13" s="10">
        <f t="shared" si="4"/>
        <v>0.105999788000636</v>
      </c>
      <c r="G13" s="9">
        <f t="shared" si="5"/>
        <v>0.7273599452815641</v>
      </c>
      <c r="H13" s="9">
        <f t="shared" si="0"/>
        <v>0.8144670260658254</v>
      </c>
      <c r="I13" s="9">
        <f t="shared" si="1"/>
        <v>46.66552314614341</v>
      </c>
      <c r="J13" s="9">
        <f t="shared" si="2"/>
        <v>93.33104629228681</v>
      </c>
    </row>
    <row r="14" spans="1:10" ht="16.5" customHeight="1">
      <c r="A14" s="6">
        <v>8</v>
      </c>
      <c r="B14" s="6">
        <v>2</v>
      </c>
      <c r="C14" s="6">
        <v>0</v>
      </c>
      <c r="D14" s="6">
        <v>0</v>
      </c>
      <c r="E14" s="10">
        <f t="shared" si="3"/>
        <v>85.33333333333333</v>
      </c>
      <c r="F14" s="10">
        <f t="shared" si="4"/>
        <v>0.10825317547305482</v>
      </c>
      <c r="G14" s="9">
        <f t="shared" si="5"/>
        <v>0.7122192920723224</v>
      </c>
      <c r="H14" s="9">
        <f t="shared" si="0"/>
        <v>0.7926547381386455</v>
      </c>
      <c r="I14" s="9">
        <f t="shared" si="1"/>
        <v>45.41577110639184</v>
      </c>
      <c r="J14" s="9">
        <f t="shared" si="2"/>
        <v>90.83154221278367</v>
      </c>
    </row>
    <row r="15" spans="1:10" ht="16.5" customHeight="1">
      <c r="A15" s="6">
        <v>9</v>
      </c>
      <c r="B15" s="6">
        <v>1</v>
      </c>
      <c r="C15" s="6">
        <v>1</v>
      </c>
      <c r="D15" s="6">
        <v>2</v>
      </c>
      <c r="E15" s="10">
        <f t="shared" si="3"/>
        <v>164</v>
      </c>
      <c r="F15" s="10">
        <f t="shared" si="4"/>
        <v>0.07808688094430304</v>
      </c>
      <c r="G15" s="9">
        <f t="shared" si="5"/>
        <v>0.9873617574121453</v>
      </c>
      <c r="H15" s="9">
        <f t="shared" si="0"/>
        <v>1.4116426052917148</v>
      </c>
      <c r="I15" s="9">
        <f t="shared" si="1"/>
        <v>80.88116346406719</v>
      </c>
      <c r="J15" s="9">
        <f t="shared" si="2"/>
        <v>161.76232692813437</v>
      </c>
    </row>
    <row r="16" spans="1:10" ht="16.5" customHeight="1">
      <c r="A16" s="6">
        <v>10</v>
      </c>
      <c r="B16" s="6">
        <v>2</v>
      </c>
      <c r="C16" s="6">
        <v>0</v>
      </c>
      <c r="D16" s="6">
        <v>1</v>
      </c>
      <c r="E16" s="10">
        <f t="shared" si="3"/>
        <v>110.33333333333333</v>
      </c>
      <c r="F16" s="10">
        <f t="shared" si="4"/>
        <v>0.09520212239630653</v>
      </c>
      <c r="G16" s="9">
        <f t="shared" si="5"/>
        <v>0.8098558945886608</v>
      </c>
      <c r="H16" s="9">
        <f t="shared" si="0"/>
        <v>0.9439064234338279</v>
      </c>
      <c r="I16" s="9">
        <f t="shared" si="1"/>
        <v>54.08185431804673</v>
      </c>
      <c r="J16" s="9">
        <f t="shared" si="2"/>
        <v>108.16370863609346</v>
      </c>
    </row>
    <row r="17" spans="1:10" ht="16.5" customHeight="1">
      <c r="A17" s="6"/>
      <c r="B17" s="6"/>
      <c r="C17" s="6"/>
      <c r="D17" s="6"/>
      <c r="E17" s="6"/>
      <c r="F17" s="6"/>
      <c r="G17" s="9"/>
      <c r="H17" s="9"/>
      <c r="I17" s="9"/>
      <c r="J17" s="9"/>
    </row>
    <row r="18" spans="1:10" ht="16.5" customHeight="1">
      <c r="A18" s="5"/>
      <c r="B18" s="3" t="s">
        <v>7</v>
      </c>
      <c r="C18" s="6">
        <v>0.1542</v>
      </c>
      <c r="D18" s="6" t="s">
        <v>0</v>
      </c>
      <c r="E18" s="6"/>
      <c r="F18" s="6"/>
      <c r="G18" s="6"/>
      <c r="H18" s="6"/>
      <c r="I18" s="6"/>
      <c r="J18" s="6"/>
    </row>
    <row r="19" spans="1:10" ht="16.5" customHeight="1">
      <c r="A19" s="5"/>
      <c r="B19" s="6" t="s">
        <v>8</v>
      </c>
      <c r="C19" s="6">
        <v>0.25</v>
      </c>
      <c r="D19" s="6" t="s">
        <v>0</v>
      </c>
      <c r="E19" s="6"/>
      <c r="F19" s="6"/>
      <c r="G19" s="6"/>
      <c r="H19" s="6"/>
      <c r="I19" s="6"/>
      <c r="J19" s="6"/>
    </row>
    <row r="20" spans="1:10" ht="16.5" customHeight="1">
      <c r="A20" s="6"/>
      <c r="B20" s="6" t="s">
        <v>9</v>
      </c>
      <c r="C20" s="6">
        <f>0.9*C19</f>
        <v>0.225</v>
      </c>
      <c r="D20" s="6" t="s">
        <v>0</v>
      </c>
      <c r="E20" s="6" t="s">
        <v>13</v>
      </c>
      <c r="F20" s="6"/>
      <c r="G20" s="6"/>
      <c r="H20" s="6"/>
      <c r="I20" s="6"/>
      <c r="J20" s="6"/>
    </row>
    <row r="21" spans="1:10" ht="16.5" customHeight="1">
      <c r="A21" s="7"/>
      <c r="B21" s="6"/>
      <c r="C21" s="6"/>
      <c r="D21" s="6"/>
      <c r="E21" s="6"/>
      <c r="F21" s="6"/>
      <c r="G21" s="6"/>
      <c r="H21" s="6"/>
      <c r="I21" s="6"/>
      <c r="J21" s="6"/>
    </row>
    <row r="22" spans="1:10" ht="16.5" customHeight="1">
      <c r="A22" s="4" t="s">
        <v>1</v>
      </c>
      <c r="B22" s="8" t="s">
        <v>2</v>
      </c>
      <c r="C22" s="8" t="s">
        <v>3</v>
      </c>
      <c r="D22" s="8" t="s">
        <v>4</v>
      </c>
      <c r="E22" s="4" t="s">
        <v>10</v>
      </c>
      <c r="F22" s="4" t="s">
        <v>11</v>
      </c>
      <c r="G22" s="4" t="s">
        <v>5</v>
      </c>
      <c r="H22" s="4" t="s">
        <v>17</v>
      </c>
      <c r="I22" s="4" t="s">
        <v>18</v>
      </c>
      <c r="J22" s="4" t="s">
        <v>19</v>
      </c>
    </row>
    <row r="23" spans="1:10" ht="16.5" customHeight="1">
      <c r="A23" s="6">
        <v>1</v>
      </c>
      <c r="B23" s="6">
        <v>0</v>
      </c>
      <c r="C23" s="6">
        <v>0</v>
      </c>
      <c r="D23" s="6">
        <v>1</v>
      </c>
      <c r="E23" s="10">
        <f>(4/3)*((B23^2+B23*C23+C23^2)/($C$19^2))+(D23^2/$C$20^2)</f>
        <v>19.753086419753085</v>
      </c>
      <c r="F23" s="10">
        <f>SQRT(1/E23)</f>
        <v>0.225</v>
      </c>
      <c r="G23" s="9">
        <f>$C$2/(2*F23)</f>
        <v>0.3426666666666667</v>
      </c>
      <c r="H23" s="9">
        <f aca="true" t="shared" si="6" ref="H23:H32">ASIN(G23)</f>
        <v>0.34975395238914503</v>
      </c>
      <c r="I23" s="9">
        <f aca="true" t="shared" si="7" ref="I23:I32">H23*180/PI()</f>
        <v>20.039425339917546</v>
      </c>
      <c r="J23" s="9">
        <f aca="true" t="shared" si="8" ref="J23:J32">I23*2</f>
        <v>40.07885067983509</v>
      </c>
    </row>
    <row r="24" spans="1:10" ht="16.5" customHeight="1">
      <c r="A24" s="6">
        <v>2</v>
      </c>
      <c r="B24" s="6">
        <v>1</v>
      </c>
      <c r="C24" s="6">
        <v>0</v>
      </c>
      <c r="D24" s="6">
        <v>0</v>
      </c>
      <c r="E24" s="10">
        <f aca="true" t="shared" si="9" ref="E24:E32">(4/3)*((B24^2+B24*C24+C24^2)/($C$19^2))+(D24^2/$C$20^2)</f>
        <v>21.333333333333332</v>
      </c>
      <c r="F24" s="10">
        <f aca="true" t="shared" si="10" ref="F24:F32">SQRT(1/E24)</f>
        <v>0.21650635094610965</v>
      </c>
      <c r="G24" s="9">
        <f aca="true" t="shared" si="11" ref="G24:G32">$C$2/(2*F24)</f>
        <v>0.3561096460361612</v>
      </c>
      <c r="H24" s="9">
        <f t="shared" si="6"/>
        <v>0.3641012920996127</v>
      </c>
      <c r="I24" s="9">
        <f t="shared" si="7"/>
        <v>20.861467352567793</v>
      </c>
      <c r="J24" s="9">
        <f t="shared" si="8"/>
        <v>41.722934705135586</v>
      </c>
    </row>
    <row r="25" spans="1:10" ht="16.5" customHeight="1">
      <c r="A25" s="6">
        <v>3</v>
      </c>
      <c r="B25" s="6">
        <v>0</v>
      </c>
      <c r="C25" s="6">
        <v>0</v>
      </c>
      <c r="D25" s="6">
        <v>2</v>
      </c>
      <c r="E25" s="10">
        <f t="shared" si="9"/>
        <v>79.01234567901234</v>
      </c>
      <c r="F25" s="10">
        <f t="shared" si="10"/>
        <v>0.1125</v>
      </c>
      <c r="G25" s="9">
        <f t="shared" si="11"/>
        <v>0.6853333333333333</v>
      </c>
      <c r="H25" s="9">
        <f t="shared" si="6"/>
        <v>0.7550613314706555</v>
      </c>
      <c r="I25" s="9">
        <f t="shared" si="7"/>
        <v>43.26182756679704</v>
      </c>
      <c r="J25" s="9">
        <f t="shared" si="8"/>
        <v>86.52365513359408</v>
      </c>
    </row>
    <row r="26" spans="1:10" ht="16.5" customHeight="1">
      <c r="A26" s="6">
        <v>4</v>
      </c>
      <c r="B26" s="6">
        <v>1</v>
      </c>
      <c r="C26" s="6">
        <v>0</v>
      </c>
      <c r="D26" s="6">
        <v>1</v>
      </c>
      <c r="E26" s="10">
        <f t="shared" si="9"/>
        <v>41.08641975308642</v>
      </c>
      <c r="F26" s="10">
        <f t="shared" si="10"/>
        <v>0.1560094301883457</v>
      </c>
      <c r="G26" s="9">
        <f t="shared" si="11"/>
        <v>0.4942008948235974</v>
      </c>
      <c r="H26" s="9">
        <f t="shared" si="6"/>
        <v>0.5169153903624035</v>
      </c>
      <c r="I26" s="9">
        <f t="shared" si="7"/>
        <v>29.61707023312315</v>
      </c>
      <c r="J26" s="9">
        <f t="shared" si="8"/>
        <v>59.2341404662463</v>
      </c>
    </row>
    <row r="27" spans="1:10" ht="16.5" customHeight="1">
      <c r="A27" s="6">
        <v>5</v>
      </c>
      <c r="B27" s="6">
        <v>1</v>
      </c>
      <c r="C27" s="6">
        <v>0</v>
      </c>
      <c r="D27" s="6">
        <v>2</v>
      </c>
      <c r="E27" s="10">
        <f t="shared" si="9"/>
        <v>100.34567901234567</v>
      </c>
      <c r="F27" s="10">
        <f t="shared" si="10"/>
        <v>0.09982760730931281</v>
      </c>
      <c r="G27" s="9">
        <f t="shared" si="11"/>
        <v>0.7723314429555342</v>
      </c>
      <c r="H27" s="9">
        <f t="shared" si="6"/>
        <v>0.882503300289108</v>
      </c>
      <c r="I27" s="9">
        <f t="shared" si="7"/>
        <v>50.563714512932215</v>
      </c>
      <c r="J27" s="9">
        <f t="shared" si="8"/>
        <v>101.12742902586443</v>
      </c>
    </row>
    <row r="28" spans="1:10" ht="16.5" customHeight="1">
      <c r="A28" s="6">
        <v>6</v>
      </c>
      <c r="B28" s="6">
        <v>-2</v>
      </c>
      <c r="C28" s="6">
        <v>1</v>
      </c>
      <c r="D28" s="6">
        <v>0</v>
      </c>
      <c r="E28" s="10">
        <f t="shared" si="9"/>
        <v>64</v>
      </c>
      <c r="F28" s="10">
        <f t="shared" si="10"/>
        <v>0.125</v>
      </c>
      <c r="G28" s="9">
        <f t="shared" si="11"/>
        <v>0.6168</v>
      </c>
      <c r="H28" s="9">
        <f t="shared" si="6"/>
        <v>0.6646707411894703</v>
      </c>
      <c r="I28" s="9">
        <f t="shared" si="7"/>
        <v>38.0828282359889</v>
      </c>
      <c r="J28" s="9">
        <f t="shared" si="8"/>
        <v>76.1656564719778</v>
      </c>
    </row>
    <row r="29" spans="1:10" ht="16.5" customHeight="1">
      <c r="A29" s="6">
        <v>7</v>
      </c>
      <c r="B29" s="6">
        <v>1</v>
      </c>
      <c r="C29" s="6">
        <v>1</v>
      </c>
      <c r="D29" s="6">
        <v>1</v>
      </c>
      <c r="E29" s="10">
        <f t="shared" si="9"/>
        <v>83.75308641975309</v>
      </c>
      <c r="F29" s="10">
        <f t="shared" si="10"/>
        <v>0.10926965951519221</v>
      </c>
      <c r="G29" s="9">
        <f t="shared" si="11"/>
        <v>0.7055938523289759</v>
      </c>
      <c r="H29" s="9">
        <f t="shared" si="6"/>
        <v>0.7832608413328332</v>
      </c>
      <c r="I29" s="9">
        <f t="shared" si="7"/>
        <v>44.87754046623737</v>
      </c>
      <c r="J29" s="9">
        <f t="shared" si="8"/>
        <v>89.75508093247474</v>
      </c>
    </row>
    <row r="30" spans="1:10" ht="16.5" customHeight="1">
      <c r="A30" s="6">
        <v>8</v>
      </c>
      <c r="B30" s="6">
        <v>2</v>
      </c>
      <c r="C30" s="6">
        <v>0</v>
      </c>
      <c r="D30" s="6">
        <v>0</v>
      </c>
      <c r="E30" s="10">
        <f t="shared" si="9"/>
        <v>85.33333333333333</v>
      </c>
      <c r="F30" s="10">
        <f t="shared" si="10"/>
        <v>0.10825317547305482</v>
      </c>
      <c r="G30" s="9">
        <f t="shared" si="11"/>
        <v>0.7122192920723224</v>
      </c>
      <c r="H30" s="9">
        <f t="shared" si="6"/>
        <v>0.7926547381386455</v>
      </c>
      <c r="I30" s="9">
        <f t="shared" si="7"/>
        <v>45.41577110639184</v>
      </c>
      <c r="J30" s="9">
        <f t="shared" si="8"/>
        <v>90.83154221278367</v>
      </c>
    </row>
    <row r="31" spans="1:10" ht="16.5" customHeight="1">
      <c r="A31" s="6">
        <v>9</v>
      </c>
      <c r="B31" s="6">
        <v>1</v>
      </c>
      <c r="C31" s="6">
        <v>1</v>
      </c>
      <c r="D31" s="6">
        <v>2</v>
      </c>
      <c r="E31" s="10">
        <f t="shared" si="9"/>
        <v>143.01234567901236</v>
      </c>
      <c r="F31" s="10">
        <f t="shared" si="10"/>
        <v>0.0836205914528062</v>
      </c>
      <c r="G31" s="9">
        <f t="shared" si="11"/>
        <v>0.9220217013594517</v>
      </c>
      <c r="H31" s="9">
        <f t="shared" si="6"/>
        <v>1.1732706009010991</v>
      </c>
      <c r="I31" s="9">
        <f t="shared" si="7"/>
        <v>67.22345365841099</v>
      </c>
      <c r="J31" s="9">
        <f t="shared" si="8"/>
        <v>134.44690731682198</v>
      </c>
    </row>
    <row r="32" spans="1:10" ht="16.5" customHeight="1">
      <c r="A32" s="6">
        <v>10</v>
      </c>
      <c r="B32" s="6">
        <v>2</v>
      </c>
      <c r="C32" s="6">
        <v>0</v>
      </c>
      <c r="D32" s="6">
        <v>1</v>
      </c>
      <c r="E32" s="10">
        <f t="shared" si="9"/>
        <v>105.08641975308642</v>
      </c>
      <c r="F32" s="10">
        <f t="shared" si="10"/>
        <v>0.0975498715714635</v>
      </c>
      <c r="G32" s="9">
        <f t="shared" si="11"/>
        <v>0.7903649564881052</v>
      </c>
      <c r="H32" s="9">
        <f t="shared" si="6"/>
        <v>0.911404483467848</v>
      </c>
      <c r="I32" s="9">
        <f t="shared" si="7"/>
        <v>52.2196303320085</v>
      </c>
      <c r="J32" s="9">
        <f t="shared" si="8"/>
        <v>104.439260664017</v>
      </c>
    </row>
    <row r="33" spans="1:10" ht="16.5" customHeight="1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ht="16.5" customHeight="1">
      <c r="A34" s="5"/>
      <c r="B34" s="3" t="s">
        <v>7</v>
      </c>
      <c r="C34" s="6">
        <v>0.1542</v>
      </c>
      <c r="D34" s="6" t="s">
        <v>0</v>
      </c>
      <c r="E34" s="6"/>
      <c r="F34" s="6"/>
      <c r="G34" s="6"/>
      <c r="H34" s="6"/>
      <c r="I34" s="6"/>
      <c r="J34" s="6"/>
    </row>
    <row r="35" spans="1:10" ht="16.5" customHeight="1">
      <c r="A35" s="5"/>
      <c r="B35" s="6" t="s">
        <v>8</v>
      </c>
      <c r="C35" s="6">
        <v>0.25</v>
      </c>
      <c r="D35" s="6" t="s">
        <v>0</v>
      </c>
      <c r="E35" s="6"/>
      <c r="F35" s="6"/>
      <c r="G35" s="6"/>
      <c r="H35" s="6"/>
      <c r="I35" s="6"/>
      <c r="J35" s="6"/>
    </row>
    <row r="36" spans="1:10" ht="16.5" customHeight="1">
      <c r="A36" s="6"/>
      <c r="B36" s="6" t="s">
        <v>9</v>
      </c>
      <c r="C36" s="6">
        <f>C35</f>
        <v>0.25</v>
      </c>
      <c r="D36" s="6" t="s">
        <v>0</v>
      </c>
      <c r="E36" s="6" t="s">
        <v>14</v>
      </c>
      <c r="F36" s="6"/>
      <c r="G36" s="6"/>
      <c r="H36" s="6"/>
      <c r="I36" s="6"/>
      <c r="J36" s="6"/>
    </row>
    <row r="37" spans="1:10" ht="16.5" customHeight="1">
      <c r="A37" s="7"/>
      <c r="B37" s="6"/>
      <c r="C37" s="6"/>
      <c r="D37" s="6"/>
      <c r="E37" s="6"/>
      <c r="F37" s="6"/>
      <c r="G37" s="6"/>
      <c r="H37" s="6"/>
      <c r="I37" s="6"/>
      <c r="J37" s="6"/>
    </row>
    <row r="38" spans="1:10" ht="16.5" customHeight="1">
      <c r="A38" s="4" t="s">
        <v>1</v>
      </c>
      <c r="B38" s="8" t="s">
        <v>2</v>
      </c>
      <c r="C38" s="8" t="s">
        <v>3</v>
      </c>
      <c r="D38" s="8" t="s">
        <v>4</v>
      </c>
      <c r="E38" s="4" t="s">
        <v>10</v>
      </c>
      <c r="F38" s="4" t="s">
        <v>11</v>
      </c>
      <c r="G38" s="4" t="s">
        <v>5</v>
      </c>
      <c r="H38" s="4" t="s">
        <v>17</v>
      </c>
      <c r="I38" s="4" t="s">
        <v>18</v>
      </c>
      <c r="J38" s="4" t="s">
        <v>19</v>
      </c>
    </row>
    <row r="39" spans="1:10" ht="16.5" customHeight="1">
      <c r="A39" s="6">
        <v>1</v>
      </c>
      <c r="B39" s="6">
        <v>0</v>
      </c>
      <c r="C39" s="6">
        <v>0</v>
      </c>
      <c r="D39" s="6">
        <v>1</v>
      </c>
      <c r="E39" s="10">
        <f>(4/3)*((B39^2+B39*C39+C39^2)/($C$35^2))+(D39^2/$C$36^2)</f>
        <v>16</v>
      </c>
      <c r="F39" s="10">
        <f>SQRT(1/E39)</f>
        <v>0.25</v>
      </c>
      <c r="G39" s="9">
        <f>$C$2/(2*F39)</f>
        <v>0.3084</v>
      </c>
      <c r="H39" s="9">
        <f aca="true" t="shared" si="12" ref="H39:H48">ASIN(G39)</f>
        <v>0.3135105873960185</v>
      </c>
      <c r="I39" s="9">
        <f aca="true" t="shared" si="13" ref="I39:I48">H39*180/PI()</f>
        <v>17.9628334904592</v>
      </c>
      <c r="J39" s="9">
        <f aca="true" t="shared" si="14" ref="J39:J48">I39*2</f>
        <v>35.9256669809184</v>
      </c>
    </row>
    <row r="40" spans="1:10" ht="16.5" customHeight="1">
      <c r="A40" s="6">
        <v>2</v>
      </c>
      <c r="B40" s="6">
        <v>1</v>
      </c>
      <c r="C40" s="6">
        <v>0</v>
      </c>
      <c r="D40" s="6">
        <v>0</v>
      </c>
      <c r="E40" s="10">
        <f aca="true" t="shared" si="15" ref="E40:E48">(4/3)*((B40^2+B40*C40+C40^2)/($C$35^2))+(D40^2/$C$36^2)</f>
        <v>21.333333333333332</v>
      </c>
      <c r="F40" s="10">
        <f aca="true" t="shared" si="16" ref="F40:F48">SQRT(1/E40)</f>
        <v>0.21650635094610965</v>
      </c>
      <c r="G40" s="9">
        <f aca="true" t="shared" si="17" ref="G40:G48">$C$2/(2*F40)</f>
        <v>0.3561096460361612</v>
      </c>
      <c r="H40" s="9">
        <f t="shared" si="12"/>
        <v>0.3641012920996127</v>
      </c>
      <c r="I40" s="9">
        <f t="shared" si="13"/>
        <v>20.861467352567793</v>
      </c>
      <c r="J40" s="9">
        <f t="shared" si="14"/>
        <v>41.722934705135586</v>
      </c>
    </row>
    <row r="41" spans="1:10" ht="16.5" customHeight="1">
      <c r="A41" s="6">
        <v>3</v>
      </c>
      <c r="B41" s="6">
        <v>0</v>
      </c>
      <c r="C41" s="6">
        <v>0</v>
      </c>
      <c r="D41" s="6">
        <v>2</v>
      </c>
      <c r="E41" s="10">
        <f t="shared" si="15"/>
        <v>64</v>
      </c>
      <c r="F41" s="10">
        <f t="shared" si="16"/>
        <v>0.125</v>
      </c>
      <c r="G41" s="9">
        <f t="shared" si="17"/>
        <v>0.6168</v>
      </c>
      <c r="H41" s="9">
        <f t="shared" si="12"/>
        <v>0.6646707411894703</v>
      </c>
      <c r="I41" s="9">
        <f t="shared" si="13"/>
        <v>38.0828282359889</v>
      </c>
      <c r="J41" s="9">
        <f t="shared" si="14"/>
        <v>76.1656564719778</v>
      </c>
    </row>
    <row r="42" spans="1:10" ht="16.5" customHeight="1">
      <c r="A42" s="6">
        <v>4</v>
      </c>
      <c r="B42" s="6">
        <v>1</v>
      </c>
      <c r="C42" s="6">
        <v>0</v>
      </c>
      <c r="D42" s="6">
        <v>1</v>
      </c>
      <c r="E42" s="10">
        <f t="shared" si="15"/>
        <v>37.33333333333333</v>
      </c>
      <c r="F42" s="10">
        <f t="shared" si="16"/>
        <v>0.1636634176769943</v>
      </c>
      <c r="G42" s="9">
        <f t="shared" si="17"/>
        <v>0.4710887814414603</v>
      </c>
      <c r="H42" s="9">
        <f t="shared" si="12"/>
        <v>0.49052469776060204</v>
      </c>
      <c r="I42" s="9">
        <f t="shared" si="13"/>
        <v>28.1049949286128</v>
      </c>
      <c r="J42" s="9">
        <f t="shared" si="14"/>
        <v>56.2099898572256</v>
      </c>
    </row>
    <row r="43" spans="1:10" ht="16.5" customHeight="1">
      <c r="A43" s="6">
        <v>5</v>
      </c>
      <c r="B43" s="6">
        <v>1</v>
      </c>
      <c r="C43" s="6">
        <v>0</v>
      </c>
      <c r="D43" s="6">
        <v>2</v>
      </c>
      <c r="E43" s="10">
        <f t="shared" si="15"/>
        <v>85.33333333333333</v>
      </c>
      <c r="F43" s="10">
        <f t="shared" si="16"/>
        <v>0.10825317547305482</v>
      </c>
      <c r="G43" s="9">
        <f t="shared" si="17"/>
        <v>0.7122192920723224</v>
      </c>
      <c r="H43" s="9">
        <f t="shared" si="12"/>
        <v>0.7926547381386455</v>
      </c>
      <c r="I43" s="9">
        <f t="shared" si="13"/>
        <v>45.41577110639184</v>
      </c>
      <c r="J43" s="9">
        <f t="shared" si="14"/>
        <v>90.83154221278367</v>
      </c>
    </row>
    <row r="44" spans="1:10" ht="16.5" customHeight="1">
      <c r="A44" s="6">
        <v>6</v>
      </c>
      <c r="B44" s="6">
        <v>-2</v>
      </c>
      <c r="C44" s="6">
        <v>1</v>
      </c>
      <c r="D44" s="6">
        <v>0</v>
      </c>
      <c r="E44" s="10">
        <f t="shared" si="15"/>
        <v>64</v>
      </c>
      <c r="F44" s="10">
        <f t="shared" si="16"/>
        <v>0.125</v>
      </c>
      <c r="G44" s="9">
        <f t="shared" si="17"/>
        <v>0.6168</v>
      </c>
      <c r="H44" s="9">
        <f t="shared" si="12"/>
        <v>0.6646707411894703</v>
      </c>
      <c r="I44" s="9">
        <f t="shared" si="13"/>
        <v>38.0828282359889</v>
      </c>
      <c r="J44" s="9">
        <f t="shared" si="14"/>
        <v>76.1656564719778</v>
      </c>
    </row>
    <row r="45" spans="1:10" ht="16.5" customHeight="1">
      <c r="A45" s="6">
        <v>7</v>
      </c>
      <c r="B45" s="6">
        <v>1</v>
      </c>
      <c r="C45" s="6">
        <v>1</v>
      </c>
      <c r="D45" s="6">
        <v>1</v>
      </c>
      <c r="E45" s="10">
        <f t="shared" si="15"/>
        <v>80</v>
      </c>
      <c r="F45" s="10">
        <f t="shared" si="16"/>
        <v>0.11180339887498948</v>
      </c>
      <c r="G45" s="9">
        <f t="shared" si="17"/>
        <v>0.6896033642609352</v>
      </c>
      <c r="H45" s="9">
        <f t="shared" si="12"/>
        <v>0.760941212069903</v>
      </c>
      <c r="I45" s="9">
        <f t="shared" si="13"/>
        <v>43.598719909174775</v>
      </c>
      <c r="J45" s="9">
        <f t="shared" si="14"/>
        <v>87.19743981834955</v>
      </c>
    </row>
    <row r="46" spans="1:10" ht="16.5" customHeight="1">
      <c r="A46" s="6">
        <v>8</v>
      </c>
      <c r="B46" s="6">
        <v>2</v>
      </c>
      <c r="C46" s="6">
        <v>0</v>
      </c>
      <c r="D46" s="6">
        <v>0</v>
      </c>
      <c r="E46" s="10">
        <f t="shared" si="15"/>
        <v>85.33333333333333</v>
      </c>
      <c r="F46" s="10">
        <f t="shared" si="16"/>
        <v>0.10825317547305482</v>
      </c>
      <c r="G46" s="9">
        <f t="shared" si="17"/>
        <v>0.7122192920723224</v>
      </c>
      <c r="H46" s="9">
        <f t="shared" si="12"/>
        <v>0.7926547381386455</v>
      </c>
      <c r="I46" s="9">
        <f t="shared" si="13"/>
        <v>45.41577110639184</v>
      </c>
      <c r="J46" s="9">
        <f t="shared" si="14"/>
        <v>90.83154221278367</v>
      </c>
    </row>
    <row r="47" spans="1:10" ht="16.5" customHeight="1">
      <c r="A47" s="6">
        <v>9</v>
      </c>
      <c r="B47" s="6">
        <v>1</v>
      </c>
      <c r="C47" s="6">
        <v>1</v>
      </c>
      <c r="D47" s="6">
        <v>2</v>
      </c>
      <c r="E47" s="10">
        <f t="shared" si="15"/>
        <v>128</v>
      </c>
      <c r="F47" s="10">
        <f t="shared" si="16"/>
        <v>0.08838834764831845</v>
      </c>
      <c r="G47" s="9">
        <f t="shared" si="17"/>
        <v>0.872286925271725</v>
      </c>
      <c r="H47" s="9">
        <f t="shared" si="12"/>
        <v>1.0598597823431883</v>
      </c>
      <c r="I47" s="9">
        <f t="shared" si="13"/>
        <v>60.725492403918736</v>
      </c>
      <c r="J47" s="9">
        <f t="shared" si="14"/>
        <v>121.45098480783747</v>
      </c>
    </row>
    <row r="48" spans="1:10" ht="16.5" customHeight="1">
      <c r="A48" s="6">
        <v>10</v>
      </c>
      <c r="B48" s="6">
        <v>2</v>
      </c>
      <c r="C48" s="6">
        <v>0</v>
      </c>
      <c r="D48" s="6">
        <v>1</v>
      </c>
      <c r="E48" s="10">
        <f t="shared" si="15"/>
        <v>101.33333333333333</v>
      </c>
      <c r="F48" s="10">
        <f t="shared" si="16"/>
        <v>0.0993399267798783</v>
      </c>
      <c r="G48" s="9">
        <f t="shared" si="17"/>
        <v>0.776122979945833</v>
      </c>
      <c r="H48" s="9">
        <f t="shared" si="12"/>
        <v>0.8884940123471762</v>
      </c>
      <c r="I48" s="9">
        <f t="shared" si="13"/>
        <v>50.90695703013765</v>
      </c>
      <c r="J48" s="9">
        <f t="shared" si="14"/>
        <v>101.8139140602753</v>
      </c>
    </row>
    <row r="49" spans="1:10" ht="16.5" customHeight="1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ht="16.5" customHeight="1">
      <c r="A50" s="5"/>
      <c r="B50" s="3" t="s">
        <v>7</v>
      </c>
      <c r="C50" s="6">
        <v>0.1542</v>
      </c>
      <c r="D50" s="6" t="s">
        <v>0</v>
      </c>
      <c r="E50" s="6"/>
      <c r="F50" s="6"/>
      <c r="G50" s="6"/>
      <c r="H50" s="6"/>
      <c r="I50" s="6"/>
      <c r="J50" s="6"/>
    </row>
    <row r="51" spans="1:10" ht="16.5" customHeight="1">
      <c r="A51" s="5"/>
      <c r="B51" s="6" t="s">
        <v>8</v>
      </c>
      <c r="C51" s="6">
        <v>0.25</v>
      </c>
      <c r="D51" s="6" t="s">
        <v>0</v>
      </c>
      <c r="E51" s="6"/>
      <c r="F51" s="6"/>
      <c r="G51" s="6"/>
      <c r="H51" s="6"/>
      <c r="I51" s="6"/>
      <c r="J51" s="6"/>
    </row>
    <row r="52" spans="1:10" ht="16.5" customHeight="1">
      <c r="A52" s="6"/>
      <c r="B52" s="6" t="s">
        <v>9</v>
      </c>
      <c r="C52" s="6">
        <f>1.1*C51</f>
        <v>0.275</v>
      </c>
      <c r="D52" s="6" t="s">
        <v>0</v>
      </c>
      <c r="E52" s="6" t="s">
        <v>15</v>
      </c>
      <c r="F52" s="6"/>
      <c r="G52" s="6"/>
      <c r="H52" s="6"/>
      <c r="I52" s="6"/>
      <c r="J52" s="6"/>
    </row>
    <row r="53" spans="1:10" ht="16.5" customHeight="1">
      <c r="A53" s="7"/>
      <c r="B53" s="6"/>
      <c r="C53" s="6"/>
      <c r="D53" s="6"/>
      <c r="E53" s="6"/>
      <c r="F53" s="6"/>
      <c r="G53" s="6"/>
      <c r="H53" s="6"/>
      <c r="I53" s="6"/>
      <c r="J53" s="6"/>
    </row>
    <row r="54" spans="1:10" ht="16.5" customHeight="1">
      <c r="A54" s="4" t="s">
        <v>1</v>
      </c>
      <c r="B54" s="8" t="s">
        <v>2</v>
      </c>
      <c r="C54" s="8" t="s">
        <v>3</v>
      </c>
      <c r="D54" s="8" t="s">
        <v>4</v>
      </c>
      <c r="E54" s="4" t="s">
        <v>10</v>
      </c>
      <c r="F54" s="4" t="s">
        <v>11</v>
      </c>
      <c r="G54" s="4" t="s">
        <v>5</v>
      </c>
      <c r="H54" s="4" t="s">
        <v>17</v>
      </c>
      <c r="I54" s="4" t="s">
        <v>18</v>
      </c>
      <c r="J54" s="4" t="s">
        <v>19</v>
      </c>
    </row>
    <row r="55" spans="1:10" ht="16.5" customHeight="1">
      <c r="A55" s="6">
        <v>1</v>
      </c>
      <c r="B55" s="6">
        <v>0</v>
      </c>
      <c r="C55" s="6">
        <v>0</v>
      </c>
      <c r="D55" s="6">
        <v>1</v>
      </c>
      <c r="E55" s="10">
        <f>(4/3)*((B55^2+B55*C55+C55^2)/($C$51^2))+(D55^2/$C$52^2)</f>
        <v>13.223140495867767</v>
      </c>
      <c r="F55" s="10">
        <f>SQRT(1/E55)</f>
        <v>0.275</v>
      </c>
      <c r="G55" s="9">
        <f>$C$2/(2*F55)</f>
        <v>0.28036363636363637</v>
      </c>
      <c r="H55" s="9">
        <f aca="true" t="shared" si="18" ref="H55:H64">ASIN(G55)</f>
        <v>0.28417291802269223</v>
      </c>
      <c r="I55" s="9">
        <f aca="true" t="shared" si="19" ref="I55:I64">H55*180/PI()</f>
        <v>16.28190885461739</v>
      </c>
      <c r="J55" s="9">
        <f aca="true" t="shared" si="20" ref="J55:J64">I55*2</f>
        <v>32.56381770923478</v>
      </c>
    </row>
    <row r="56" spans="1:10" ht="16.5" customHeight="1">
      <c r="A56" s="6">
        <v>2</v>
      </c>
      <c r="B56" s="6">
        <v>1</v>
      </c>
      <c r="C56" s="6">
        <v>0</v>
      </c>
      <c r="D56" s="6">
        <v>0</v>
      </c>
      <c r="E56" s="10">
        <f aca="true" t="shared" si="21" ref="E56:E64">(4/3)*((B56^2+B56*C56+C56^2)/($C$51^2))+(D56^2/$C$52^2)</f>
        <v>21.333333333333332</v>
      </c>
      <c r="F56" s="10">
        <f aca="true" t="shared" si="22" ref="F56:F64">SQRT(1/E56)</f>
        <v>0.21650635094610965</v>
      </c>
      <c r="G56" s="9">
        <f aca="true" t="shared" si="23" ref="G56:G64">$C$2/(2*F56)</f>
        <v>0.3561096460361612</v>
      </c>
      <c r="H56" s="9">
        <f t="shared" si="18"/>
        <v>0.3641012920996127</v>
      </c>
      <c r="I56" s="9">
        <f t="shared" si="19"/>
        <v>20.861467352567793</v>
      </c>
      <c r="J56" s="9">
        <f t="shared" si="20"/>
        <v>41.722934705135586</v>
      </c>
    </row>
    <row r="57" spans="1:10" ht="16.5" customHeight="1">
      <c r="A57" s="6">
        <v>3</v>
      </c>
      <c r="B57" s="6">
        <v>0</v>
      </c>
      <c r="C57" s="6">
        <v>0</v>
      </c>
      <c r="D57" s="6">
        <v>2</v>
      </c>
      <c r="E57" s="10">
        <f t="shared" si="21"/>
        <v>52.89256198347107</v>
      </c>
      <c r="F57" s="10">
        <f t="shared" si="22"/>
        <v>0.1375</v>
      </c>
      <c r="G57" s="9">
        <f t="shared" si="23"/>
        <v>0.5607272727272727</v>
      </c>
      <c r="H57" s="9">
        <f t="shared" si="18"/>
        <v>0.5952638871498103</v>
      </c>
      <c r="I57" s="9">
        <f t="shared" si="19"/>
        <v>34.10610843023584</v>
      </c>
      <c r="J57" s="9">
        <f t="shared" si="20"/>
        <v>68.21221686047168</v>
      </c>
    </row>
    <row r="58" spans="1:10" ht="16.5" customHeight="1">
      <c r="A58" s="6">
        <v>4</v>
      </c>
      <c r="B58" s="6">
        <v>1</v>
      </c>
      <c r="C58" s="6">
        <v>0</v>
      </c>
      <c r="D58" s="6">
        <v>1</v>
      </c>
      <c r="E58" s="10">
        <f t="shared" si="21"/>
        <v>34.556473829201096</v>
      </c>
      <c r="F58" s="10">
        <f t="shared" si="22"/>
        <v>0.17011213288622903</v>
      </c>
      <c r="G58" s="9">
        <f t="shared" si="23"/>
        <v>0.4532304585914778</v>
      </c>
      <c r="H58" s="9">
        <f t="shared" si="18"/>
        <v>0.47038606910622716</v>
      </c>
      <c r="I58" s="9">
        <f t="shared" si="19"/>
        <v>26.951136501535895</v>
      </c>
      <c r="J58" s="9">
        <f t="shared" si="20"/>
        <v>53.90227300307179</v>
      </c>
    </row>
    <row r="59" spans="1:10" ht="16.5" customHeight="1">
      <c r="A59" s="6">
        <v>5</v>
      </c>
      <c r="B59" s="6">
        <v>1</v>
      </c>
      <c r="C59" s="6">
        <v>0</v>
      </c>
      <c r="D59" s="6">
        <v>2</v>
      </c>
      <c r="E59" s="10">
        <f t="shared" si="21"/>
        <v>74.2258953168044</v>
      </c>
      <c r="F59" s="10">
        <f t="shared" si="22"/>
        <v>0.1160706128759415</v>
      </c>
      <c r="G59" s="9">
        <f t="shared" si="23"/>
        <v>0.6642508218889648</v>
      </c>
      <c r="H59" s="9">
        <f t="shared" si="18"/>
        <v>0.7264911392660336</v>
      </c>
      <c r="I59" s="9">
        <f t="shared" si="19"/>
        <v>41.62487613359465</v>
      </c>
      <c r="J59" s="9">
        <f t="shared" si="20"/>
        <v>83.2497522671893</v>
      </c>
    </row>
    <row r="60" spans="1:10" ht="16.5" customHeight="1">
      <c r="A60" s="6">
        <v>6</v>
      </c>
      <c r="B60" s="6">
        <v>-2</v>
      </c>
      <c r="C60" s="6">
        <v>1</v>
      </c>
      <c r="D60" s="6">
        <v>0</v>
      </c>
      <c r="E60" s="10">
        <f t="shared" si="21"/>
        <v>64</v>
      </c>
      <c r="F60" s="10">
        <f t="shared" si="22"/>
        <v>0.125</v>
      </c>
      <c r="G60" s="9">
        <f t="shared" si="23"/>
        <v>0.6168</v>
      </c>
      <c r="H60" s="9">
        <f t="shared" si="18"/>
        <v>0.6646707411894703</v>
      </c>
      <c r="I60" s="9">
        <f t="shared" si="19"/>
        <v>38.0828282359889</v>
      </c>
      <c r="J60" s="9">
        <f t="shared" si="20"/>
        <v>76.1656564719778</v>
      </c>
    </row>
    <row r="61" spans="1:10" ht="16.5" customHeight="1">
      <c r="A61" s="6">
        <v>7</v>
      </c>
      <c r="B61" s="6">
        <v>1</v>
      </c>
      <c r="C61" s="6">
        <v>1</v>
      </c>
      <c r="D61" s="6">
        <v>1</v>
      </c>
      <c r="E61" s="10">
        <f t="shared" si="21"/>
        <v>77.22314049586777</v>
      </c>
      <c r="F61" s="10">
        <f t="shared" si="22"/>
        <v>0.11379580968282559</v>
      </c>
      <c r="G61" s="9">
        <f t="shared" si="23"/>
        <v>0.6775293415011939</v>
      </c>
      <c r="H61" s="9">
        <f t="shared" si="18"/>
        <v>0.7443982403627891</v>
      </c>
      <c r="I61" s="9">
        <f t="shared" si="19"/>
        <v>42.65087744975283</v>
      </c>
      <c r="J61" s="9">
        <f t="shared" si="20"/>
        <v>85.30175489950565</v>
      </c>
    </row>
    <row r="62" spans="1:10" ht="16.5" customHeight="1">
      <c r="A62" s="6">
        <v>8</v>
      </c>
      <c r="B62" s="6">
        <v>2</v>
      </c>
      <c r="C62" s="6">
        <v>0</v>
      </c>
      <c r="D62" s="6">
        <v>0</v>
      </c>
      <c r="E62" s="10">
        <f t="shared" si="21"/>
        <v>85.33333333333333</v>
      </c>
      <c r="F62" s="10">
        <f t="shared" si="22"/>
        <v>0.10825317547305482</v>
      </c>
      <c r="G62" s="9">
        <f t="shared" si="23"/>
        <v>0.7122192920723224</v>
      </c>
      <c r="H62" s="9">
        <f t="shared" si="18"/>
        <v>0.7926547381386455</v>
      </c>
      <c r="I62" s="9">
        <f t="shared" si="19"/>
        <v>45.41577110639184</v>
      </c>
      <c r="J62" s="9">
        <f t="shared" si="20"/>
        <v>90.83154221278367</v>
      </c>
    </row>
    <row r="63" spans="1:10" ht="16.5" customHeight="1">
      <c r="A63" s="6">
        <v>9</v>
      </c>
      <c r="B63" s="6">
        <v>1</v>
      </c>
      <c r="C63" s="6">
        <v>1</v>
      </c>
      <c r="D63" s="6">
        <v>2</v>
      </c>
      <c r="E63" s="10">
        <f t="shared" si="21"/>
        <v>116.89256198347107</v>
      </c>
      <c r="F63" s="10">
        <f t="shared" si="22"/>
        <v>0.09249250917449296</v>
      </c>
      <c r="G63" s="9">
        <f t="shared" si="23"/>
        <v>0.833581018486005</v>
      </c>
      <c r="H63" s="9">
        <f t="shared" si="18"/>
        <v>0.9855590140954588</v>
      </c>
      <c r="I63" s="9">
        <f t="shared" si="19"/>
        <v>56.4683719687442</v>
      </c>
      <c r="J63" s="9">
        <f t="shared" si="20"/>
        <v>112.9367439374884</v>
      </c>
    </row>
    <row r="64" spans="1:10" ht="16.5" customHeight="1">
      <c r="A64" s="6">
        <v>10</v>
      </c>
      <c r="B64" s="6">
        <v>2</v>
      </c>
      <c r="C64" s="6">
        <v>0</v>
      </c>
      <c r="D64" s="6">
        <v>1</v>
      </c>
      <c r="E64" s="10">
        <f t="shared" si="21"/>
        <v>98.5564738292011</v>
      </c>
      <c r="F64" s="10">
        <f t="shared" si="22"/>
        <v>0.10072967241676027</v>
      </c>
      <c r="G64" s="9">
        <f t="shared" si="23"/>
        <v>0.7654149780315521</v>
      </c>
      <c r="H64" s="9">
        <f t="shared" si="18"/>
        <v>0.8716859227727396</v>
      </c>
      <c r="I64" s="9">
        <f t="shared" si="19"/>
        <v>49.94392443584459</v>
      </c>
      <c r="J64" s="9">
        <f t="shared" si="20"/>
        <v>99.88784887168919</v>
      </c>
    </row>
    <row r="65" spans="1:10" ht="16.5" customHeight="1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 ht="16.5" customHeight="1">
      <c r="A66" s="5"/>
      <c r="B66" s="3" t="s">
        <v>7</v>
      </c>
      <c r="C66" s="6">
        <v>0.1542</v>
      </c>
      <c r="D66" s="6" t="s">
        <v>0</v>
      </c>
      <c r="E66" s="6"/>
      <c r="F66" s="6"/>
      <c r="G66" s="6"/>
      <c r="H66" s="6"/>
      <c r="I66" s="6"/>
      <c r="J66" s="6"/>
    </row>
    <row r="67" spans="1:10" ht="16.5" customHeight="1">
      <c r="A67" s="5"/>
      <c r="B67" s="6" t="s">
        <v>8</v>
      </c>
      <c r="C67" s="6">
        <v>0.25</v>
      </c>
      <c r="D67" s="6" t="s">
        <v>0</v>
      </c>
      <c r="E67" s="6"/>
      <c r="F67" s="6"/>
      <c r="G67" s="6"/>
      <c r="H67" s="6"/>
      <c r="I67" s="6"/>
      <c r="J67" s="6"/>
    </row>
    <row r="68" spans="1:10" ht="16.5" customHeight="1">
      <c r="A68" s="6"/>
      <c r="B68" s="6" t="s">
        <v>9</v>
      </c>
      <c r="C68" s="6">
        <f>1.2*C67</f>
        <v>0.3</v>
      </c>
      <c r="D68" s="6" t="s">
        <v>0</v>
      </c>
      <c r="E68" s="6" t="s">
        <v>16</v>
      </c>
      <c r="F68" s="6"/>
      <c r="G68" s="6"/>
      <c r="H68" s="6"/>
      <c r="I68" s="6"/>
      <c r="J68" s="6"/>
    </row>
    <row r="69" spans="1:10" ht="16.5" customHeight="1">
      <c r="A69" s="7"/>
      <c r="B69" s="6"/>
      <c r="C69" s="6"/>
      <c r="D69" s="6"/>
      <c r="E69" s="6"/>
      <c r="F69" s="6"/>
      <c r="G69" s="6"/>
      <c r="H69" s="6"/>
      <c r="I69" s="6"/>
      <c r="J69" s="6"/>
    </row>
    <row r="70" spans="1:10" ht="16.5" customHeight="1">
      <c r="A70" s="4" t="s">
        <v>1</v>
      </c>
      <c r="B70" s="8" t="s">
        <v>2</v>
      </c>
      <c r="C70" s="8" t="s">
        <v>3</v>
      </c>
      <c r="D70" s="8" t="s">
        <v>4</v>
      </c>
      <c r="E70" s="4" t="s">
        <v>10</v>
      </c>
      <c r="F70" s="4" t="s">
        <v>11</v>
      </c>
      <c r="G70" s="4" t="s">
        <v>5</v>
      </c>
      <c r="H70" s="4" t="s">
        <v>17</v>
      </c>
      <c r="I70" s="4" t="s">
        <v>18</v>
      </c>
      <c r="J70" s="4" t="s">
        <v>19</v>
      </c>
    </row>
    <row r="71" spans="1:10" ht="16.5" customHeight="1">
      <c r="A71" s="6">
        <v>1</v>
      </c>
      <c r="B71" s="6">
        <v>0</v>
      </c>
      <c r="C71" s="6">
        <v>0</v>
      </c>
      <c r="D71" s="6">
        <v>1</v>
      </c>
      <c r="E71" s="10">
        <f>(4/3)*((B71^2+B71*C71+C71^2)/($C$67^2))+(D71^2/$C$68^2)</f>
        <v>11.11111111111111</v>
      </c>
      <c r="F71" s="10">
        <f>SQRT(1/E71)</f>
        <v>0.3</v>
      </c>
      <c r="G71" s="9">
        <f>$C$2/(2*F71)</f>
        <v>0.257</v>
      </c>
      <c r="H71" s="9">
        <f aca="true" t="shared" si="24" ref="H71:H80">ASIN(G71)</f>
        <v>0.2599166475222013</v>
      </c>
      <c r="I71" s="9">
        <f aca="true" t="shared" si="25" ref="I71:I80">H71*180/PI()</f>
        <v>14.89212692821158</v>
      </c>
      <c r="J71" s="9">
        <f aca="true" t="shared" si="26" ref="J71:J80">I71*2</f>
        <v>29.78425385642316</v>
      </c>
    </row>
    <row r="72" spans="1:10" ht="16.5" customHeight="1">
      <c r="A72" s="6">
        <v>2</v>
      </c>
      <c r="B72" s="6">
        <v>1</v>
      </c>
      <c r="C72" s="6">
        <v>0</v>
      </c>
      <c r="D72" s="6">
        <v>0</v>
      </c>
      <c r="E72" s="10">
        <f aca="true" t="shared" si="27" ref="E72:E80">(4/3)*((B72^2+B72*C72+C72^2)/($C$67^2))+(D72^2/$C$68^2)</f>
        <v>21.333333333333332</v>
      </c>
      <c r="F72" s="10">
        <f aca="true" t="shared" si="28" ref="F72:F80">SQRT(1/E72)</f>
        <v>0.21650635094610965</v>
      </c>
      <c r="G72" s="9">
        <f aca="true" t="shared" si="29" ref="G72:G80">$C$2/(2*F72)</f>
        <v>0.3561096460361612</v>
      </c>
      <c r="H72" s="9">
        <f t="shared" si="24"/>
        <v>0.3641012920996127</v>
      </c>
      <c r="I72" s="9">
        <f t="shared" si="25"/>
        <v>20.861467352567793</v>
      </c>
      <c r="J72" s="9">
        <f t="shared" si="26"/>
        <v>41.722934705135586</v>
      </c>
    </row>
    <row r="73" spans="1:10" ht="16.5" customHeight="1">
      <c r="A73" s="6">
        <v>3</v>
      </c>
      <c r="B73" s="6">
        <v>0</v>
      </c>
      <c r="C73" s="6">
        <v>0</v>
      </c>
      <c r="D73" s="6">
        <v>2</v>
      </c>
      <c r="E73" s="10">
        <f t="shared" si="27"/>
        <v>44.44444444444444</v>
      </c>
      <c r="F73" s="10">
        <f t="shared" si="28"/>
        <v>0.15</v>
      </c>
      <c r="G73" s="9">
        <f t="shared" si="29"/>
        <v>0.514</v>
      </c>
      <c r="H73" s="9">
        <f t="shared" si="24"/>
        <v>0.5398414552692944</v>
      </c>
      <c r="I73" s="9">
        <f t="shared" si="25"/>
        <v>30.930636993130985</v>
      </c>
      <c r="J73" s="9">
        <f t="shared" si="26"/>
        <v>61.86127398626197</v>
      </c>
    </row>
    <row r="74" spans="1:10" ht="16.5" customHeight="1">
      <c r="A74" s="6">
        <v>4</v>
      </c>
      <c r="B74" s="6">
        <v>1</v>
      </c>
      <c r="C74" s="6">
        <v>0</v>
      </c>
      <c r="D74" s="6">
        <v>1</v>
      </c>
      <c r="E74" s="10">
        <f t="shared" si="27"/>
        <v>32.44444444444444</v>
      </c>
      <c r="F74" s="10">
        <f t="shared" si="28"/>
        <v>0.17556172079419585</v>
      </c>
      <c r="G74" s="9">
        <f t="shared" si="29"/>
        <v>0.4391617925093211</v>
      </c>
      <c r="H74" s="9">
        <f t="shared" si="24"/>
        <v>0.45466546838581545</v>
      </c>
      <c r="I74" s="9">
        <f t="shared" si="25"/>
        <v>26.050412428845984</v>
      </c>
      <c r="J74" s="9">
        <f t="shared" si="26"/>
        <v>52.10082485769197</v>
      </c>
    </row>
    <row r="75" spans="1:10" ht="16.5" customHeight="1">
      <c r="A75" s="6">
        <v>5</v>
      </c>
      <c r="B75" s="6">
        <v>1</v>
      </c>
      <c r="C75" s="6">
        <v>0</v>
      </c>
      <c r="D75" s="6">
        <v>2</v>
      </c>
      <c r="E75" s="10">
        <f t="shared" si="27"/>
        <v>65.77777777777777</v>
      </c>
      <c r="F75" s="10">
        <f t="shared" si="28"/>
        <v>0.12329924047901797</v>
      </c>
      <c r="G75" s="9">
        <f t="shared" si="29"/>
        <v>0.625307988114657</v>
      </c>
      <c r="H75" s="9">
        <f t="shared" si="24"/>
        <v>0.6755261358272869</v>
      </c>
      <c r="I75" s="9">
        <f t="shared" si="25"/>
        <v>38.70479653368473</v>
      </c>
      <c r="J75" s="9">
        <f t="shared" si="26"/>
        <v>77.40959306736946</v>
      </c>
    </row>
    <row r="76" spans="1:10" ht="16.5" customHeight="1">
      <c r="A76" s="6">
        <v>6</v>
      </c>
      <c r="B76" s="6">
        <v>-2</v>
      </c>
      <c r="C76" s="6">
        <v>1</v>
      </c>
      <c r="D76" s="6">
        <v>0</v>
      </c>
      <c r="E76" s="10">
        <f t="shared" si="27"/>
        <v>64</v>
      </c>
      <c r="F76" s="10">
        <f t="shared" si="28"/>
        <v>0.125</v>
      </c>
      <c r="G76" s="9">
        <f t="shared" si="29"/>
        <v>0.6168</v>
      </c>
      <c r="H76" s="9">
        <f t="shared" si="24"/>
        <v>0.6646707411894703</v>
      </c>
      <c r="I76" s="9">
        <f t="shared" si="25"/>
        <v>38.0828282359889</v>
      </c>
      <c r="J76" s="9">
        <f t="shared" si="26"/>
        <v>76.1656564719778</v>
      </c>
    </row>
    <row r="77" spans="1:10" ht="16.5" customHeight="1">
      <c r="A77" s="6">
        <v>7</v>
      </c>
      <c r="B77" s="6">
        <v>1</v>
      </c>
      <c r="C77" s="6">
        <v>1</v>
      </c>
      <c r="D77" s="6">
        <v>1</v>
      </c>
      <c r="E77" s="10">
        <f t="shared" si="27"/>
        <v>75.11111111111111</v>
      </c>
      <c r="F77" s="10">
        <f t="shared" si="28"/>
        <v>0.11538461538461538</v>
      </c>
      <c r="G77" s="9">
        <f t="shared" si="29"/>
        <v>0.6682</v>
      </c>
      <c r="H77" s="9">
        <f t="shared" si="24"/>
        <v>0.7317867363216627</v>
      </c>
      <c r="I77" s="9">
        <f t="shared" si="25"/>
        <v>41.9282914948841</v>
      </c>
      <c r="J77" s="9">
        <f t="shared" si="26"/>
        <v>83.8565829897682</v>
      </c>
    </row>
    <row r="78" spans="1:10" ht="16.5" customHeight="1">
      <c r="A78" s="6">
        <v>8</v>
      </c>
      <c r="B78" s="6">
        <v>2</v>
      </c>
      <c r="C78" s="6">
        <v>0</v>
      </c>
      <c r="D78" s="6">
        <v>0</v>
      </c>
      <c r="E78" s="10">
        <f t="shared" si="27"/>
        <v>85.33333333333333</v>
      </c>
      <c r="F78" s="10">
        <f t="shared" si="28"/>
        <v>0.10825317547305482</v>
      </c>
      <c r="G78" s="9">
        <f t="shared" si="29"/>
        <v>0.7122192920723224</v>
      </c>
      <c r="H78" s="9">
        <f t="shared" si="24"/>
        <v>0.7926547381386455</v>
      </c>
      <c r="I78" s="9">
        <f t="shared" si="25"/>
        <v>45.41577110639184</v>
      </c>
      <c r="J78" s="9">
        <f t="shared" si="26"/>
        <v>90.83154221278367</v>
      </c>
    </row>
    <row r="79" spans="1:10" ht="16.5" customHeight="1">
      <c r="A79" s="6">
        <v>9</v>
      </c>
      <c r="B79" s="6">
        <v>1</v>
      </c>
      <c r="C79" s="6">
        <v>1</v>
      </c>
      <c r="D79" s="6">
        <v>2</v>
      </c>
      <c r="E79" s="10">
        <f t="shared" si="27"/>
        <v>108.44444444444444</v>
      </c>
      <c r="F79" s="10">
        <f t="shared" si="28"/>
        <v>0.09602765994967198</v>
      </c>
      <c r="G79" s="9">
        <f t="shared" si="29"/>
        <v>0.802893666683204</v>
      </c>
      <c r="H79" s="9">
        <f t="shared" si="24"/>
        <v>0.9321336214195299</v>
      </c>
      <c r="I79" s="9">
        <f t="shared" si="25"/>
        <v>53.40732244958434</v>
      </c>
      <c r="J79" s="9">
        <f t="shared" si="26"/>
        <v>106.81464489916868</v>
      </c>
    </row>
    <row r="80" spans="1:10" ht="16.5" customHeight="1">
      <c r="A80" s="6">
        <v>10</v>
      </c>
      <c r="B80" s="6">
        <v>2</v>
      </c>
      <c r="C80" s="6">
        <v>0</v>
      </c>
      <c r="D80" s="6">
        <v>1</v>
      </c>
      <c r="E80" s="10">
        <f t="shared" si="27"/>
        <v>96.44444444444444</v>
      </c>
      <c r="F80" s="10">
        <f t="shared" si="28"/>
        <v>0.1018266349953196</v>
      </c>
      <c r="G80" s="9">
        <f t="shared" si="29"/>
        <v>0.7571692809405305</v>
      </c>
      <c r="H80" s="9">
        <f t="shared" si="24"/>
        <v>0.8589686689228756</v>
      </c>
      <c r="I80" s="9">
        <f t="shared" si="25"/>
        <v>49.21527946325089</v>
      </c>
      <c r="J80" s="9">
        <f t="shared" si="26"/>
        <v>98.43055892650177</v>
      </c>
    </row>
  </sheetData>
  <sheetProtection/>
  <printOptions/>
  <pageMargins left="0.75" right="0.75" top="1" bottom="1" header="0.5" footer="0.5"/>
  <pageSetup fitToHeight="1" fitToWidth="1" orientation="landscape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Nevada, Reno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Olivia Graeve</dc:creator>
  <cp:keywords/>
  <dc:description/>
  <cp:lastModifiedBy>Olivia A. Graeve</cp:lastModifiedBy>
  <cp:lastPrinted>2016-10-24T23:36:51Z</cp:lastPrinted>
  <dcterms:created xsi:type="dcterms:W3CDTF">2003-03-27T16:47:12Z</dcterms:created>
  <dcterms:modified xsi:type="dcterms:W3CDTF">2016-11-04T22:24:05Z</dcterms:modified>
  <cp:category/>
  <cp:version/>
  <cp:contentType/>
  <cp:contentStatus/>
</cp:coreProperties>
</file>