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180" yWindow="0" windowWidth="25600" windowHeight="16060" tabRatio="222" activeTab="0"/>
  </bookViews>
  <sheets>
    <sheet name="Al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<sst xmlns="http://schemas.openxmlformats.org/spreadsheetml/2006/main" count="23" uniqueCount="21">
  <si>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nm</t>
  </si>
  <si>
    <t>Line</t>
  </si>
  <si>
    <t>p</t>
  </si>
  <si>
    <t>Intensity</t>
  </si>
  <si>
    <t>Normalized Intensity</t>
  </si>
  <si>
    <t>h</t>
  </si>
  <si>
    <t>k</t>
  </si>
  <si>
    <t>l</t>
  </si>
  <si>
    <r>
      <t>Cu K</t>
    </r>
    <r>
      <rPr>
        <sz val="10"/>
        <rFont val="Symbol"/>
        <family val="0"/>
      </rPr>
      <t>a</t>
    </r>
    <r>
      <rPr>
        <sz val="10"/>
        <rFont val="Verdana"/>
        <family val="0"/>
      </rPr>
      <t xml:space="preserve"> radiation =</t>
    </r>
  </si>
  <si>
    <r>
      <t>sin</t>
    </r>
    <r>
      <rPr>
        <sz val="12"/>
        <rFont val="Symbol"/>
        <family val="0"/>
      </rPr>
      <t>q</t>
    </r>
  </si>
  <si>
    <r>
      <t>q</t>
    </r>
    <r>
      <rPr>
        <sz val="12"/>
        <rFont val="Verdana"/>
        <family val="0"/>
      </rPr>
      <t xml:space="preserve"> (rad)</t>
    </r>
  </si>
  <si>
    <r>
      <t>q</t>
    </r>
    <r>
      <rPr>
        <sz val="12"/>
        <rFont val="Verdana"/>
        <family val="0"/>
      </rPr>
      <t xml:space="preserve"> (deg)</t>
    </r>
  </si>
  <si>
    <r>
      <t>sin</t>
    </r>
    <r>
      <rPr>
        <sz val="12"/>
        <rFont val="Symbol"/>
        <family val="0"/>
      </rPr>
      <t>q</t>
    </r>
    <r>
      <rPr>
        <sz val="12"/>
        <rFont val="Verdana"/>
        <family val="0"/>
      </rPr>
      <t>/</t>
    </r>
    <r>
      <rPr>
        <sz val="12"/>
        <rFont val="Symbol"/>
        <family val="0"/>
      </rPr>
      <t>l</t>
    </r>
    <r>
      <rPr>
        <sz val="12"/>
        <rFont val="Verdana"/>
        <family val="0"/>
      </rPr>
      <t xml:space="preserve"> (A</t>
    </r>
    <r>
      <rPr>
        <vertAlign val="superscript"/>
        <sz val="12"/>
        <rFont val="Verdana"/>
        <family val="0"/>
      </rPr>
      <t>-1</t>
    </r>
    <r>
      <rPr>
        <sz val="12"/>
        <rFont val="Verdana"/>
        <family val="0"/>
      </rPr>
      <t>)</t>
    </r>
  </si>
  <si>
    <r>
      <t>F</t>
    </r>
    <r>
      <rPr>
        <vertAlign val="superscript"/>
        <sz val="12"/>
        <rFont val="Verdana"/>
        <family val="0"/>
      </rPr>
      <t>2</t>
    </r>
  </si>
  <si>
    <r>
      <t>(1 + cos</t>
    </r>
    <r>
      <rPr>
        <vertAlign val="superscript"/>
        <sz val="12"/>
        <rFont val="Verdana"/>
        <family val="0"/>
      </rPr>
      <t>2</t>
    </r>
    <r>
      <rPr>
        <sz val="12"/>
        <rFont val="Verdana"/>
        <family val="0"/>
      </rPr>
      <t>2</t>
    </r>
    <r>
      <rPr>
        <sz val="12"/>
        <rFont val="Symbol"/>
        <family val="0"/>
      </rPr>
      <t>q</t>
    </r>
    <r>
      <rPr>
        <sz val="12"/>
        <rFont val="Verdana"/>
        <family val="0"/>
      </rPr>
      <t>)/(sin</t>
    </r>
    <r>
      <rPr>
        <vertAlign val="superscript"/>
        <sz val="12"/>
        <rFont val="Verdana"/>
        <family val="0"/>
      </rPr>
      <t>2</t>
    </r>
    <r>
      <rPr>
        <sz val="12"/>
        <rFont val="Symbol"/>
        <family val="0"/>
      </rPr>
      <t>q</t>
    </r>
    <r>
      <rPr>
        <sz val="12"/>
        <rFont val="Verdana"/>
        <family val="0"/>
      </rPr>
      <t xml:space="preserve"> cos</t>
    </r>
    <r>
      <rPr>
        <sz val="12"/>
        <rFont val="Symbol"/>
        <family val="0"/>
      </rPr>
      <t>q</t>
    </r>
    <r>
      <rPr>
        <sz val="12"/>
        <rFont val="Verdana"/>
        <family val="0"/>
      </rPr>
      <t>)</t>
    </r>
  </si>
  <si>
    <t>Lattice parameter =</t>
  </si>
  <si>
    <r>
      <t>2</t>
    </r>
    <r>
      <rPr>
        <sz val="12"/>
        <rFont val="Symbol"/>
        <family val="0"/>
      </rPr>
      <t>q</t>
    </r>
    <r>
      <rPr>
        <sz val="12"/>
        <rFont val="Verdana"/>
        <family val="0"/>
      </rPr>
      <t xml:space="preserve"> (deg)</t>
    </r>
  </si>
  <si>
    <r>
      <t>h</t>
    </r>
    <r>
      <rPr>
        <vertAlign val="superscript"/>
        <sz val="12"/>
        <rFont val="Verdana"/>
        <family val="0"/>
      </rPr>
      <t>2</t>
    </r>
    <r>
      <rPr>
        <sz val="12"/>
        <rFont val="Verdana"/>
        <family val="0"/>
      </rPr>
      <t xml:space="preserve"> + </t>
    </r>
    <r>
      <rPr>
        <i/>
        <sz val="12"/>
        <rFont val="Verdana"/>
        <family val="0"/>
      </rPr>
      <t>k</t>
    </r>
    <r>
      <rPr>
        <vertAlign val="superscript"/>
        <sz val="12"/>
        <rFont val="Verdana"/>
        <family val="0"/>
      </rPr>
      <t>2</t>
    </r>
    <r>
      <rPr>
        <sz val="12"/>
        <rFont val="Verdana"/>
        <family val="0"/>
      </rPr>
      <t xml:space="preserve"> + </t>
    </r>
    <r>
      <rPr>
        <i/>
        <sz val="12"/>
        <rFont val="Verdana"/>
        <family val="0"/>
      </rPr>
      <t>l</t>
    </r>
    <r>
      <rPr>
        <vertAlign val="superscript"/>
        <sz val="12"/>
        <rFont val="Verdana"/>
        <family val="0"/>
      </rPr>
      <t>2</t>
    </r>
  </si>
  <si>
    <r>
      <t>Theoretical X-Ray Diffraction Pattern for Solid C</t>
    </r>
    <r>
      <rPr>
        <vertAlign val="subscript"/>
        <sz val="14"/>
        <rFont val="Verdana"/>
        <family val="0"/>
      </rPr>
      <t>60</t>
    </r>
  </si>
  <si>
    <r>
      <t>f</t>
    </r>
    <r>
      <rPr>
        <vertAlign val="subscript"/>
        <sz val="12"/>
        <rFont val="Verdana"/>
        <family val="0"/>
      </rPr>
      <t>C</t>
    </r>
  </si>
  <si>
    <t>Maximum =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</si>
</sst>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0"/>
    </font>
    <font>
      <sz val="10"/>
      <name val="Symbo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Verdana"/>
      <family val="0"/>
    </font>
    <font>
      <i/>
      <sz val="12"/>
      <name val="Verdana"/>
      <family val="0"/>
    </font>
    <font>
      <vertAlign val="superscript"/>
      <sz val="12"/>
      <name val="Verdana"/>
      <family val="0"/>
    </font>
    <font>
      <vertAlign val="subscript"/>
      <sz val="12"/>
      <name val="Verdana"/>
      <family val="0"/>
    </font>
    <font>
      <sz val="12"/>
      <name val="Symbol"/>
      <family val="0"/>
    </font>
    <font>
      <sz val="10"/>
      <color indexed="8"/>
      <name val="Verdana"/>
      <family val="0"/>
    </font>
    <font>
      <sz val="12"/>
      <color indexed="8"/>
      <name val="Helvetica Neue"/>
      <family val="0"/>
    </font>
    <font>
      <vertAlign val="subscript"/>
      <sz val="14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0"/>
    </font>
    <font>
      <sz val="12"/>
      <color indexed="8"/>
      <name val="Symbol"/>
      <family val="0"/>
    </font>
    <font>
      <sz val="12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575"/>
          <c:w val="0.926"/>
          <c:h val="0.8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'Al'!$A$16:$A$21</c:f>
              <c:numCache/>
            </c:numRef>
          </c:xVal>
          <c:yVal>
            <c:numRef>
              <c:f>'Al'!$D$16:$D$21</c:f>
              <c:numCache/>
            </c:numRef>
          </c:yVal>
          <c:smooth val="0"/>
        </c:ser>
        <c:axId val="14906471"/>
        <c:axId val="67049376"/>
      </c:scatterChart>
      <c:valAx>
        <c:axId val="14906471"/>
        <c:scaling>
          <c:orientation val="minMax"/>
          <c:max val="26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7049376"/>
        <c:crosses val="autoZero"/>
        <c:crossBetween val="midCat"/>
        <c:dispUnits/>
      </c:valAx>
      <c:valAx>
        <c:axId val="6704937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Relative Intensity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9064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1038225</xdr:colOff>
      <xdr:row>14</xdr:row>
      <xdr:rowOff>161925</xdr:rowOff>
    </xdr:from>
    <xdr:to>
      <xdr:col>13</xdr:col>
      <xdr:colOff>552450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3457575" y="2790825"/>
        <a:ext cx="5667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9.625" style="0" customWidth="1"/>
    <col min="2" max="2" width="7.25390625" style="0" customWidth="1"/>
    <col min="3" max="3" width="7.75390625" style="0" customWidth="1"/>
    <col min="4" max="4" width="7.125" style="0" customWidth="1"/>
    <col min="5" max="5" width="14.375" style="0" customWidth="1"/>
    <col min="6" max="6" width="7.625" style="0" customWidth="1"/>
    <col min="7" max="7" width="7.125" style="0" customWidth="1"/>
    <col min="8" max="8" width="8.00390625" style="0" customWidth="1"/>
    <col min="9" max="9" width="9.25390625" style="0" customWidth="1"/>
    <col min="10" max="10" width="10.375" style="0" customWidth="1"/>
    <col min="11" max="11" width="7.625" style="0" customWidth="1"/>
    <col min="12" max="12" width="9.625" style="0" customWidth="1"/>
    <col min="13" max="13" width="6.75390625" style="0" customWidth="1"/>
    <col min="14" max="14" width="23.25390625" style="0" customWidth="1"/>
    <col min="15" max="15" width="11.625" style="0" bestFit="1" customWidth="1"/>
    <col min="16" max="16" width="20.875" style="0" customWidth="1"/>
  </cols>
  <sheetData>
    <row r="1" ht="19.5">
      <c r="A1" s="2" t="s">
        <v>18</v>
      </c>
    </row>
    <row r="2" spans="1:4" ht="12.75">
      <c r="A2" s="3" t="s">
        <v>8</v>
      </c>
      <c r="C2">
        <v>0.1542</v>
      </c>
      <c r="D2" t="s">
        <v>0</v>
      </c>
    </row>
    <row r="3" spans="1:4" ht="12.75">
      <c r="A3" t="s">
        <v>15</v>
      </c>
      <c r="C3">
        <v>1.4154</v>
      </c>
      <c r="D3" t="s">
        <v>0</v>
      </c>
    </row>
    <row r="4" ht="12.75">
      <c r="A4" s="1"/>
    </row>
    <row r="5" spans="1:15" ht="34.5" customHeight="1">
      <c r="A5" s="5" t="s">
        <v>1</v>
      </c>
      <c r="B5" s="6" t="s">
        <v>5</v>
      </c>
      <c r="C5" s="6" t="s">
        <v>6</v>
      </c>
      <c r="D5" s="6" t="s">
        <v>7</v>
      </c>
      <c r="E5" s="6" t="s">
        <v>17</v>
      </c>
      <c r="F5" s="5" t="s">
        <v>9</v>
      </c>
      <c r="G5" s="7" t="s">
        <v>10</v>
      </c>
      <c r="H5" s="7" t="s">
        <v>11</v>
      </c>
      <c r="I5" s="5" t="s">
        <v>16</v>
      </c>
      <c r="J5" s="5" t="s">
        <v>12</v>
      </c>
      <c r="K5" s="6" t="s">
        <v>19</v>
      </c>
      <c r="L5" s="6" t="s">
        <v>13</v>
      </c>
      <c r="M5" s="6" t="s">
        <v>2</v>
      </c>
      <c r="N5" s="5" t="s">
        <v>14</v>
      </c>
      <c r="O5" s="5" t="s">
        <v>3</v>
      </c>
    </row>
    <row r="6" spans="1:16" ht="12.75">
      <c r="A6">
        <v>1</v>
      </c>
      <c r="B6">
        <v>1</v>
      </c>
      <c r="C6">
        <v>1</v>
      </c>
      <c r="D6">
        <v>1</v>
      </c>
      <c r="E6">
        <f aca="true" t="shared" si="0" ref="E6:E11">B6^2+C6^2+D6^2</f>
        <v>3</v>
      </c>
      <c r="F6" s="4">
        <f aca="true" t="shared" si="1" ref="F6:F11">$C$2/((2*$C$3)/SQRT(E6))</f>
        <v>0.09434867688537547</v>
      </c>
      <c r="G6" s="4">
        <f aca="true" t="shared" si="2" ref="G6:G11">ASIN(F6)</f>
        <v>0.09448921742938032</v>
      </c>
      <c r="H6" s="4">
        <f aca="true" t="shared" si="3" ref="H6:H11">G6*180/PI()</f>
        <v>5.41383336819747</v>
      </c>
      <c r="I6" s="4">
        <f aca="true" t="shared" si="4" ref="I6:I11">H6*2</f>
        <v>10.82766673639494</v>
      </c>
      <c r="J6" s="4">
        <f aca="true" t="shared" si="5" ref="J6:J11">F6/($C$2*10)</f>
        <v>0.0611859123770269</v>
      </c>
      <c r="K6" s="4">
        <f aca="true" t="shared" si="6" ref="K6:K11">6-41.78214*J6^2*(0.731*EXP(-36.995*J6^2)+1.195*EXP(-11.297*J6^2)+0.456*EXP(-2.814*J6^2)+0.125*EXP(-0.346*J6^2))</f>
        <v>5.631155997269944</v>
      </c>
      <c r="L6" s="4">
        <f aca="true" t="shared" si="7" ref="L6:L11">16*K6^2</f>
        <v>507.35868584942807</v>
      </c>
      <c r="M6" s="8">
        <v>8</v>
      </c>
      <c r="N6" s="4">
        <f aca="true" t="shared" si="8" ref="N6:N11">(1+(COS(2*G6)^2))/((SIN(G6))^2*COS(G6))</f>
        <v>221.70144052300333</v>
      </c>
      <c r="O6" s="4">
        <f aca="true" t="shared" si="9" ref="O6:O11">L6*M6*N6</f>
        <v>899857.2121174089</v>
      </c>
      <c r="P6" s="4"/>
    </row>
    <row r="7" spans="1:16" ht="12.75">
      <c r="A7">
        <v>2</v>
      </c>
      <c r="B7">
        <v>2</v>
      </c>
      <c r="C7">
        <v>0</v>
      </c>
      <c r="D7">
        <v>0</v>
      </c>
      <c r="E7">
        <f t="shared" si="0"/>
        <v>4</v>
      </c>
      <c r="F7" s="4">
        <f t="shared" si="1"/>
        <v>0.1089444679949131</v>
      </c>
      <c r="G7" s="4">
        <f t="shared" si="2"/>
        <v>0.10916113567124697</v>
      </c>
      <c r="H7" s="4">
        <f t="shared" si="3"/>
        <v>6.254472360817432</v>
      </c>
      <c r="I7" s="4">
        <f t="shared" si="4"/>
        <v>12.508944721634863</v>
      </c>
      <c r="J7" s="4">
        <f t="shared" si="5"/>
        <v>0.07065140596297866</v>
      </c>
      <c r="K7" s="4">
        <f t="shared" si="6"/>
        <v>5.517882320711886</v>
      </c>
      <c r="L7" s="4">
        <f t="shared" si="7"/>
        <v>487.15240488359655</v>
      </c>
      <c r="M7" s="8">
        <v>6</v>
      </c>
      <c r="N7" s="4">
        <f t="shared" si="8"/>
        <v>165.5404527007951</v>
      </c>
      <c r="O7" s="4">
        <f t="shared" si="9"/>
        <v>483860.5778322696</v>
      </c>
      <c r="P7" s="4"/>
    </row>
    <row r="8" spans="1:16" ht="12.75">
      <c r="A8">
        <v>3</v>
      </c>
      <c r="B8">
        <v>2</v>
      </c>
      <c r="C8">
        <v>2</v>
      </c>
      <c r="D8">
        <v>0</v>
      </c>
      <c r="E8">
        <f t="shared" si="0"/>
        <v>8</v>
      </c>
      <c r="F8" s="4">
        <f t="shared" si="1"/>
        <v>0.15407074418392772</v>
      </c>
      <c r="G8" s="4">
        <f t="shared" si="2"/>
        <v>0.1546868988513653</v>
      </c>
      <c r="H8" s="4">
        <f t="shared" si="3"/>
        <v>8.862906450150295</v>
      </c>
      <c r="I8" s="4">
        <f t="shared" si="4"/>
        <v>17.72581290030059</v>
      </c>
      <c r="J8" s="4">
        <f t="shared" si="5"/>
        <v>0.09991617651357179</v>
      </c>
      <c r="K8" s="4">
        <f t="shared" si="6"/>
        <v>5.10704721979964</v>
      </c>
      <c r="L8" s="4">
        <f t="shared" si="7"/>
        <v>417.3109008842118</v>
      </c>
      <c r="M8" s="8">
        <v>12</v>
      </c>
      <c r="N8" s="4">
        <f t="shared" si="8"/>
        <v>81.3197504258133</v>
      </c>
      <c r="O8" s="4">
        <f t="shared" si="9"/>
        <v>407227.41971850494</v>
      </c>
      <c r="P8" s="4"/>
    </row>
    <row r="9" spans="1:16" ht="12.75">
      <c r="A9">
        <v>4</v>
      </c>
      <c r="B9">
        <v>3</v>
      </c>
      <c r="C9">
        <v>1</v>
      </c>
      <c r="D9">
        <v>1</v>
      </c>
      <c r="E9">
        <f t="shared" si="0"/>
        <v>11</v>
      </c>
      <c r="F9" s="4">
        <f t="shared" si="1"/>
        <v>0.1806639616620046</v>
      </c>
      <c r="G9" s="4">
        <f t="shared" si="2"/>
        <v>0.1816614794677268</v>
      </c>
      <c r="H9" s="4">
        <f t="shared" si="3"/>
        <v>10.408436073603205</v>
      </c>
      <c r="I9" s="4">
        <f t="shared" si="4"/>
        <v>20.81687214720641</v>
      </c>
      <c r="J9" s="4">
        <f t="shared" si="5"/>
        <v>0.11716210224513916</v>
      </c>
      <c r="K9" s="4">
        <f t="shared" si="6"/>
        <v>4.8377827450031905</v>
      </c>
      <c r="L9" s="4">
        <f t="shared" si="7"/>
        <v>374.4662702056097</v>
      </c>
      <c r="M9" s="8">
        <v>24</v>
      </c>
      <c r="N9" s="4">
        <f t="shared" si="8"/>
        <v>58.36649583274561</v>
      </c>
      <c r="O9" s="4">
        <f t="shared" si="9"/>
        <v>524550.8159870282</v>
      </c>
      <c r="P9" s="4"/>
    </row>
    <row r="10" spans="1:16" ht="12.75">
      <c r="A10">
        <v>5</v>
      </c>
      <c r="B10">
        <v>2</v>
      </c>
      <c r="C10">
        <v>2</v>
      </c>
      <c r="D10">
        <v>2</v>
      </c>
      <c r="E10">
        <f t="shared" si="0"/>
        <v>12</v>
      </c>
      <c r="F10" s="4">
        <f t="shared" si="1"/>
        <v>0.18869735377075095</v>
      </c>
      <c r="G10" s="4">
        <f t="shared" si="2"/>
        <v>0.18983550106460845</v>
      </c>
      <c r="H10" s="4">
        <f t="shared" si="3"/>
        <v>10.876773012753311</v>
      </c>
      <c r="I10" s="4">
        <f t="shared" si="4"/>
        <v>21.753546025506623</v>
      </c>
      <c r="J10" s="4">
        <f t="shared" si="5"/>
        <v>0.1223718247540538</v>
      </c>
      <c r="K10" s="4">
        <f t="shared" si="6"/>
        <v>4.754503932408825</v>
      </c>
      <c r="L10" s="4">
        <f t="shared" si="7"/>
        <v>361.68492229265576</v>
      </c>
      <c r="M10" s="8">
        <v>8</v>
      </c>
      <c r="N10" s="4">
        <f t="shared" si="8"/>
        <v>53.26859956923804</v>
      </c>
      <c r="O10" s="4">
        <f t="shared" si="9"/>
        <v>154131.59436670766</v>
      </c>
      <c r="P10" s="4"/>
    </row>
    <row r="11" spans="1:16" ht="12.75">
      <c r="A11">
        <v>6</v>
      </c>
      <c r="B11">
        <v>4</v>
      </c>
      <c r="C11">
        <v>0</v>
      </c>
      <c r="D11">
        <v>0</v>
      </c>
      <c r="E11">
        <f t="shared" si="0"/>
        <v>16</v>
      </c>
      <c r="F11" s="4">
        <f t="shared" si="1"/>
        <v>0.2178889359898262</v>
      </c>
      <c r="G11" s="4">
        <f t="shared" si="2"/>
        <v>0.21965091229491135</v>
      </c>
      <c r="H11" s="4">
        <f t="shared" si="3"/>
        <v>12.585070240696624</v>
      </c>
      <c r="I11" s="4">
        <f t="shared" si="4"/>
        <v>25.170140481393247</v>
      </c>
      <c r="J11" s="4">
        <f t="shared" si="5"/>
        <v>0.1413028119259573</v>
      </c>
      <c r="K11" s="4">
        <f t="shared" si="6"/>
        <v>4.4498486488819164</v>
      </c>
      <c r="L11" s="4">
        <f t="shared" si="7"/>
        <v>316.8184479672995</v>
      </c>
      <c r="M11" s="8">
        <v>6</v>
      </c>
      <c r="N11" s="4">
        <f t="shared" si="8"/>
        <v>39.26009559968782</v>
      </c>
      <c r="O11" s="4">
        <f t="shared" si="9"/>
        <v>74629.9353296454</v>
      </c>
      <c r="P11" s="4"/>
    </row>
    <row r="12" spans="6:16" ht="12.75">
      <c r="F12" s="4"/>
      <c r="G12" s="4"/>
      <c r="H12" s="4"/>
      <c r="I12" s="4"/>
      <c r="J12" s="4"/>
      <c r="K12" s="4"/>
      <c r="L12" s="4"/>
      <c r="M12" s="8"/>
      <c r="N12" s="4"/>
      <c r="O12" s="4"/>
      <c r="P12" s="4"/>
    </row>
    <row r="13" spans="6:16" ht="12.75">
      <c r="F13" s="4"/>
      <c r="G13" s="4"/>
      <c r="H13" s="4"/>
      <c r="I13" s="4"/>
      <c r="J13" s="4"/>
      <c r="K13" s="4"/>
      <c r="L13" s="4"/>
      <c r="M13" s="8"/>
      <c r="N13" s="4" t="s">
        <v>20</v>
      </c>
      <c r="O13" s="4">
        <f>MAX(O6:O11,1)</f>
        <v>899857.2121174089</v>
      </c>
      <c r="P13" s="4"/>
    </row>
    <row r="15" spans="1:3" ht="16.5">
      <c r="A15" s="5" t="s">
        <v>16</v>
      </c>
      <c r="C15" s="9" t="s">
        <v>4</v>
      </c>
    </row>
    <row r="16" spans="1:4" ht="12.75">
      <c r="A16" s="4">
        <f aca="true" t="shared" si="10" ref="A16:A21">I6</f>
        <v>10.82766673639494</v>
      </c>
      <c r="D16" s="10">
        <f aca="true" t="shared" si="11" ref="D16:D21">(O6/$O$13)*10</f>
        <v>10</v>
      </c>
    </row>
    <row r="17" spans="1:4" ht="12.75">
      <c r="A17" s="4">
        <f t="shared" si="10"/>
        <v>12.508944721634863</v>
      </c>
      <c r="D17" s="10">
        <f t="shared" si="11"/>
        <v>5.3770817338199866</v>
      </c>
    </row>
    <row r="18" spans="1:4" ht="12.75">
      <c r="A18" s="4">
        <f t="shared" si="10"/>
        <v>17.72581290030059</v>
      </c>
      <c r="D18" s="10">
        <f t="shared" si="11"/>
        <v>4.525467087831396</v>
      </c>
    </row>
    <row r="19" spans="1:4" ht="12.75">
      <c r="A19" s="4">
        <f t="shared" si="10"/>
        <v>20.81687214720641</v>
      </c>
      <c r="D19" s="10">
        <f t="shared" si="11"/>
        <v>5.829267231772627</v>
      </c>
    </row>
    <row r="20" spans="1:4" ht="12.75">
      <c r="A20" s="4">
        <f t="shared" si="10"/>
        <v>21.753546025506623</v>
      </c>
      <c r="D20" s="10">
        <f t="shared" si="11"/>
        <v>1.7128450190895104</v>
      </c>
    </row>
    <row r="21" spans="1:4" ht="12.75">
      <c r="A21" s="4">
        <f t="shared" si="10"/>
        <v>25.170140481393247</v>
      </c>
      <c r="D21" s="10">
        <f t="shared" si="11"/>
        <v>0.8293530831856917</v>
      </c>
    </row>
    <row r="22" ht="12.75">
      <c r="A22" s="4"/>
    </row>
    <row r="23" ht="12.75">
      <c r="A23" s="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Nevada,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Graeve</dc:creator>
  <cp:keywords/>
  <dc:description/>
  <cp:lastModifiedBy>Olivia A. Graeve</cp:lastModifiedBy>
  <dcterms:created xsi:type="dcterms:W3CDTF">2003-03-27T16:47:12Z</dcterms:created>
  <dcterms:modified xsi:type="dcterms:W3CDTF">2015-12-06T17:53:08Z</dcterms:modified>
  <cp:category/>
  <cp:version/>
  <cp:contentType/>
  <cp:contentStatus/>
</cp:coreProperties>
</file>